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BCadmin\Desktop\Jim\Budget Info\"/>
    </mc:Choice>
  </mc:AlternateContent>
  <xr:revisionPtr revIDLastSave="0" documentId="8_{DEA1D85E-8E3C-49D7-BCC8-6A5099EB09BA}" xr6:coauthVersionLast="47" xr6:coauthVersionMax="47" xr10:uidLastSave="{00000000-0000-0000-0000-000000000000}"/>
  <workbookProtection workbookAlgorithmName="SHA-512" workbookHashValue="1SnOYr5lNBFrC38BJSGeEOLXJhx8w+fhy/olyN87doztGc/fKgKfbOKkKDT052zaGfYs9oAhA9rO2ejxn3qPMg==" workbookSaltValue="fNaKd9DT1z61ku4ujPqngw==" workbookSpinCount="100000" lockStructure="1"/>
  <bookViews>
    <workbookView xWindow="-120" yWindow="-120" windowWidth="20640" windowHeight="11040" activeTab="1" xr2:uid="{00000000-000D-0000-FFFF-FFFF00000000}"/>
  </bookViews>
  <sheets>
    <sheet name="Index" sheetId="4" r:id="rId1"/>
    <sheet name="OPERATING BUDGET" sheetId="2" r:id="rId2"/>
    <sheet name="EXPENSE  DETAIL" sheetId="3" r:id="rId3"/>
    <sheet name="PROPERTY TAX WORKSHEET" sheetId="6" r:id="rId4"/>
    <sheet name="Definitions" sheetId="5" r:id="rId5"/>
  </sheets>
  <definedNames>
    <definedName name="_xlnm.Print_Area" localSheetId="2">'EXPENSE  DETAIL'!$B$1:$F$111</definedName>
    <definedName name="_xlnm.Print_Area" localSheetId="1">'OPERATING BUDGET'!$B$1:$F$53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3" l="1"/>
  <c r="D18" i="3"/>
  <c r="F19" i="3"/>
  <c r="F14" i="2"/>
  <c r="F9" i="2"/>
  <c r="D9" i="2"/>
  <c r="D17" i="2"/>
  <c r="F15" i="2"/>
  <c r="D15" i="2"/>
  <c r="D14" i="2"/>
  <c r="D16" i="2" l="1"/>
  <c r="F17" i="2"/>
  <c r="F8" i="2"/>
  <c r="F5" i="2"/>
  <c r="F5" i="3"/>
  <c r="F49" i="2"/>
  <c r="F43" i="2"/>
  <c r="D43" i="2" l="1"/>
  <c r="D49" i="2" l="1"/>
  <c r="A1" i="6"/>
  <c r="H3" i="6"/>
  <c r="F18" i="6"/>
  <c r="G18" i="6"/>
  <c r="F19" i="6"/>
  <c r="G19" i="6"/>
  <c r="F20" i="6"/>
  <c r="H20" i="6" s="1"/>
  <c r="G20" i="6"/>
  <c r="F21" i="6"/>
  <c r="G21" i="6"/>
  <c r="H21" i="6" s="1"/>
  <c r="F22" i="6"/>
  <c r="G22" i="6"/>
  <c r="H22" i="6" s="1"/>
  <c r="F23" i="6"/>
  <c r="G23" i="6"/>
  <c r="F24" i="6"/>
  <c r="H24" i="6" s="1"/>
  <c r="G24" i="6"/>
  <c r="F25" i="6"/>
  <c r="G25" i="6"/>
  <c r="H25" i="6" s="1"/>
  <c r="F26" i="6"/>
  <c r="G26" i="6"/>
  <c r="F6" i="6"/>
  <c r="G6" i="6"/>
  <c r="F7" i="6"/>
  <c r="G7" i="6"/>
  <c r="F8" i="6"/>
  <c r="G8" i="6"/>
  <c r="F9" i="6"/>
  <c r="G9" i="6"/>
  <c r="H9" i="6" s="1"/>
  <c r="F10" i="6"/>
  <c r="G10" i="6"/>
  <c r="F11" i="6"/>
  <c r="H11" i="6" s="1"/>
  <c r="G11" i="6"/>
  <c r="F12" i="6"/>
  <c r="G12" i="6"/>
  <c r="H12" i="6" s="1"/>
  <c r="F13" i="6"/>
  <c r="G13" i="6"/>
  <c r="H13" i="6" s="1"/>
  <c r="F14" i="6"/>
  <c r="G14" i="6"/>
  <c r="F15" i="6"/>
  <c r="H15" i="6" s="1"/>
  <c r="G15" i="6"/>
  <c r="F16" i="6"/>
  <c r="G16" i="6"/>
  <c r="H16" i="6" s="1"/>
  <c r="F17" i="6"/>
  <c r="G17" i="6"/>
  <c r="G5" i="6"/>
  <c r="F5" i="6"/>
  <c r="B1" i="3"/>
  <c r="B1" i="2"/>
  <c r="D5" i="3"/>
  <c r="D5" i="2"/>
  <c r="F109" i="3"/>
  <c r="F27" i="2" s="1"/>
  <c r="D109" i="3"/>
  <c r="D27" i="2" s="1"/>
  <c r="F94" i="3"/>
  <c r="F23" i="2" s="1"/>
  <c r="D94" i="3"/>
  <c r="D23" i="2" s="1"/>
  <c r="F78" i="3"/>
  <c r="F26" i="2" s="1"/>
  <c r="D78" i="3"/>
  <c r="D26" i="2" s="1"/>
  <c r="F68" i="3"/>
  <c r="F25" i="2" s="1"/>
  <c r="D68" i="3"/>
  <c r="D25" i="2" s="1"/>
  <c r="F56" i="3"/>
  <c r="F24" i="2" s="1"/>
  <c r="D56" i="3"/>
  <c r="D24" i="2" s="1"/>
  <c r="F42" i="3"/>
  <c r="F22" i="2" s="1"/>
  <c r="D42" i="3"/>
  <c r="D22" i="2" s="1"/>
  <c r="D27" i="3"/>
  <c r="D21" i="2" s="1"/>
  <c r="F27" i="3"/>
  <c r="F21" i="2" s="1"/>
  <c r="F19" i="2"/>
  <c r="H10" i="6" l="1"/>
  <c r="H19" i="6"/>
  <c r="H18" i="6"/>
  <c r="H17" i="6"/>
  <c r="H14" i="6"/>
  <c r="H8" i="6"/>
  <c r="H26" i="6"/>
  <c r="H23" i="6"/>
  <c r="F27" i="6"/>
  <c r="H7" i="6"/>
  <c r="H5" i="6"/>
  <c r="G27" i="6"/>
  <c r="H6" i="6"/>
  <c r="F111" i="3"/>
  <c r="D29" i="2"/>
  <c r="F29" i="2"/>
  <c r="F31" i="2" s="1"/>
  <c r="D111" i="3"/>
  <c r="F51" i="2" l="1"/>
  <c r="H27" i="6"/>
  <c r="D8" i="2" s="1"/>
  <c r="D19" i="2" s="1"/>
  <c r="D31" i="2" s="1"/>
  <c r="D34" i="2" l="1"/>
  <c r="B35" i="2" s="1"/>
  <c r="D51" i="2"/>
  <c r="H29" i="6"/>
</calcChain>
</file>

<file path=xl/sharedStrings.xml><?xml version="1.0" encoding="utf-8"?>
<sst xmlns="http://schemas.openxmlformats.org/spreadsheetml/2006/main" count="304" uniqueCount="253">
  <si>
    <t xml:space="preserve">Line </t>
  </si>
  <si>
    <t>Budget</t>
  </si>
  <si>
    <t>Number</t>
  </si>
  <si>
    <t>TOTAL EXPENSES</t>
  </si>
  <si>
    <t>NET REVENUE (EXPENSES) OF OTHER FUNDS</t>
  </si>
  <si>
    <t xml:space="preserve">      Net electric fund revenues/expenses</t>
  </si>
  <si>
    <t xml:space="preserve">      Net water/sewer fund revenues/expenses</t>
  </si>
  <si>
    <t>ADMINISTRATION</t>
  </si>
  <si>
    <t xml:space="preserve">      Advertising</t>
  </si>
  <si>
    <t xml:space="preserve">      Bank charges and interest</t>
  </si>
  <si>
    <t xml:space="preserve">      Grants to other organizations and individuals</t>
  </si>
  <si>
    <t xml:space="preserve">      Insurance</t>
  </si>
  <si>
    <t xml:space="preserve">      Interest on long term debt</t>
  </si>
  <si>
    <t xml:space="preserve">      Miscellaneous</t>
  </si>
  <si>
    <t xml:space="preserve">      Office expenses</t>
  </si>
  <si>
    <t xml:space="preserve">      Professional fees and memberships</t>
  </si>
  <si>
    <t xml:space="preserve">      Training (staff)</t>
  </si>
  <si>
    <t xml:space="preserve">      Travel (staff)</t>
  </si>
  <si>
    <t xml:space="preserve">      Wages and benefits</t>
  </si>
  <si>
    <t>TOTAL ADMINISTRATION</t>
  </si>
  <si>
    <t>FACILITIES AND PUBLIC PROPERTY</t>
  </si>
  <si>
    <t xml:space="preserve">      Fuel</t>
  </si>
  <si>
    <t xml:space="preserve">      Libraries</t>
  </si>
  <si>
    <t xml:space="preserve">      Maintenance</t>
  </si>
  <si>
    <t xml:space="preserve">      Museums, Art galleries, ect.</t>
  </si>
  <si>
    <t xml:space="preserve">      Property taxes</t>
  </si>
  <si>
    <t xml:space="preserve">      Skating rinks</t>
  </si>
  <si>
    <t xml:space="preserve">      Utilities</t>
  </si>
  <si>
    <t>TOTAL FACILITIES AND PUBLIC PROPERTY</t>
  </si>
  <si>
    <t>FIRE PROTECTION</t>
  </si>
  <si>
    <t xml:space="preserve">      Fee for service</t>
  </si>
  <si>
    <t xml:space="preserve">      Firefighters honorarium</t>
  </si>
  <si>
    <t xml:space="preserve">      Firefighters life insurance</t>
  </si>
  <si>
    <t xml:space="preserve">      Training</t>
  </si>
  <si>
    <t xml:space="preserve">      Vehicle operation</t>
  </si>
  <si>
    <t xml:space="preserve">      Wages and benfits</t>
  </si>
  <si>
    <t xml:space="preserve">      Water and sewer</t>
  </si>
  <si>
    <t>TOTAL FIRE PROTECTION</t>
  </si>
  <si>
    <t>OTHER MUNICIPAL SERVICES</t>
  </si>
  <si>
    <t xml:space="preserve">   Administration</t>
  </si>
  <si>
    <t xml:space="preserve">   Community Development</t>
  </si>
  <si>
    <t xml:space="preserve">   Consultant fees</t>
  </si>
  <si>
    <t xml:space="preserve">   Pest control</t>
  </si>
  <si>
    <t xml:space="preserve">Planning  </t>
  </si>
  <si>
    <t xml:space="preserve">     Special events</t>
  </si>
  <si>
    <t xml:space="preserve">   Wages &amp; benefits</t>
  </si>
  <si>
    <t xml:space="preserve">     Welcome Centre</t>
  </si>
  <si>
    <t>TOTAL OTHER MUNICIPAL SERVICES</t>
  </si>
  <si>
    <t>POLICE PROTECTION SERVICES</t>
  </si>
  <si>
    <t xml:space="preserve">      Contract fee</t>
  </si>
  <si>
    <t>TOTAL POLICE PROTECTION SERVICES</t>
  </si>
  <si>
    <t>TRANSPORTATION SERVICES</t>
  </si>
  <si>
    <t xml:space="preserve">      Administration</t>
  </si>
  <si>
    <t xml:space="preserve">      Engineering services</t>
  </si>
  <si>
    <t xml:space="preserve">      Hydrants</t>
  </si>
  <si>
    <t xml:space="preserve">      Liability insurance</t>
  </si>
  <si>
    <t xml:space="preserve">      Street lights</t>
  </si>
  <si>
    <t xml:space="preserve">      Street signs</t>
  </si>
  <si>
    <t>TOTAL TRANSPORTATION SERVICES</t>
  </si>
  <si>
    <t>RECREATION AND PARKS</t>
  </si>
  <si>
    <t xml:space="preserve">      Grants</t>
  </si>
  <si>
    <t xml:space="preserve">      Office</t>
  </si>
  <si>
    <t xml:space="preserve">      Programs</t>
  </si>
  <si>
    <t>TOTAL RECREATION AND PARKS</t>
  </si>
  <si>
    <t>Forecast</t>
  </si>
  <si>
    <t>Year Ending</t>
  </si>
  <si>
    <t>Sales of services</t>
  </si>
  <si>
    <t>Services provided to other governments</t>
  </si>
  <si>
    <t>Other revenue from own sources</t>
  </si>
  <si>
    <t>Fire Department revenues</t>
  </si>
  <si>
    <t>General Administration</t>
  </si>
  <si>
    <t>Facilities and public property</t>
  </si>
  <si>
    <t>Transportation services</t>
  </si>
  <si>
    <t>Fire protection services</t>
  </si>
  <si>
    <t>Other municipal services</t>
  </si>
  <si>
    <t>Police protection services</t>
  </si>
  <si>
    <t>Recreation and parks</t>
  </si>
  <si>
    <t xml:space="preserve"> Assessable municipal property taxes</t>
  </si>
  <si>
    <t>Equalization grant from provincial government</t>
  </si>
  <si>
    <t>Line Number Dictionary</t>
  </si>
  <si>
    <t>0011000</t>
  </si>
  <si>
    <t>0012000</t>
  </si>
  <si>
    <t>0012100</t>
  </si>
  <si>
    <t>0013000</t>
  </si>
  <si>
    <t>Revenue from the sale of goods or services to federal, provincial, or local governments and</t>
  </si>
  <si>
    <t>their agencies, which are, or will be, used by that government to supply a good or service</t>
  </si>
  <si>
    <t>to its citizens that it would normally be responsible for providing.</t>
  </si>
  <si>
    <t>It should not be used to report services that are consumed directly by other governments.</t>
  </si>
  <si>
    <t>This category may include the following services provided to other governments:</t>
  </si>
  <si>
    <t>- road maintenance;</t>
  </si>
  <si>
    <t>- snow removal;</t>
  </si>
  <si>
    <t>- supply of water;</t>
  </si>
  <si>
    <t>- treatment of wastewater;</t>
  </si>
  <si>
    <t>- garbage collection;</t>
  </si>
  <si>
    <t>0014000</t>
  </si>
  <si>
    <t>Revenue from the sales of goods and services to individuals, organizations, corporations or other</t>
  </si>
  <si>
    <t>governments, except for sales reported as "Services provided to other governments."</t>
  </si>
  <si>
    <t>0015000</t>
  </si>
  <si>
    <t>All revenue from other categories on the tax roll.</t>
  </si>
  <si>
    <t>This category may include the following services:</t>
  </si>
  <si>
    <t>- licenses and permits;</t>
  </si>
  <si>
    <t>- fines;</t>
  </si>
  <si>
    <t>- rentals;</t>
  </si>
  <si>
    <t>- concessions and franchises;</t>
  </si>
  <si>
    <t>- return on investments;</t>
  </si>
  <si>
    <t>- penalties and interest on taxes; and</t>
  </si>
  <si>
    <t>- other services.</t>
  </si>
  <si>
    <t>0016000</t>
  </si>
  <si>
    <t>0017000</t>
  </si>
  <si>
    <t>Entitlements, transfers under shared cost agreements, and grants</t>
  </si>
  <si>
    <t>from the federal or provincial government, to which conditions are attached</t>
  </si>
  <si>
    <t>or which the municipality can only use for specified purposes.</t>
  </si>
  <si>
    <t>A transfer to be used for a specific purpose or purposes is a conditional transfer.</t>
  </si>
  <si>
    <t>0018000</t>
  </si>
  <si>
    <t>0019000</t>
  </si>
  <si>
    <t>Fire department revenues</t>
  </si>
  <si>
    <t>0021000</t>
  </si>
  <si>
    <t>Activities that provide for the overall operation of the municipality and that</t>
  </si>
  <si>
    <t>are common to, or affect all of the services provided by, the municipality.</t>
  </si>
  <si>
    <t>0022000</t>
  </si>
  <si>
    <t>0023000</t>
  </si>
  <si>
    <t>Activities related to public transportation, including road transport, air transport,</t>
  </si>
  <si>
    <t>water transport and public transit.</t>
  </si>
  <si>
    <t>0024000</t>
  </si>
  <si>
    <t>Miscellaneous activities not attributable to other groupings.</t>
  </si>
  <si>
    <t>0025000</t>
  </si>
  <si>
    <t>Activities related to the upkeep and operations of the municipality's</t>
  </si>
  <si>
    <t>facilities and public property</t>
  </si>
  <si>
    <t>0027000</t>
  </si>
  <si>
    <t>Recreation and cultural services</t>
  </si>
  <si>
    <t>Activities that provide recreation and cultural services.</t>
  </si>
  <si>
    <t>0029030</t>
  </si>
  <si>
    <t>Net water/sewer fund revenues/expenditures</t>
  </si>
  <si>
    <t>The net amounts of revenues over expenditures incurred by the water/sewer</t>
  </si>
  <si>
    <t>operating and capital funds.</t>
  </si>
  <si>
    <t>1066000</t>
  </si>
  <si>
    <t>Transfers from (to) own reserves, funds and agencies</t>
  </si>
  <si>
    <t>Transfers to or from the municipality's own reserves, funds or agencies for internal</t>
  </si>
  <si>
    <t>financing purposes.</t>
  </si>
  <si>
    <t>Equalization grant</t>
  </si>
  <si>
    <t>Equalization grant from the Province of Prince Edward Island.</t>
  </si>
  <si>
    <t>Tax credits for streets, police, development control provided by the Province of Prince Edward Island as per the 2017 MOU.</t>
  </si>
  <si>
    <t>Tax credits (Real Property Tax Credit)</t>
  </si>
  <si>
    <t>Municipal portion of all property taxes levied or collected by the Province on behalf of the municipality.</t>
  </si>
  <si>
    <t>Note: Tax credits and equalization are to be reported separately at line reference 0012000 and 0018000.</t>
  </si>
  <si>
    <t xml:space="preserve">Tax credits (as per MOU - street maintenance, police, development control) </t>
  </si>
  <si>
    <t>Depreciation/amortization</t>
  </si>
  <si>
    <t xml:space="preserve">For the fiscal year ending </t>
  </si>
  <si>
    <t>For the fiscal year ending</t>
  </si>
  <si>
    <t>BUDGET YEAR ENDING (MM/D/YYYY)</t>
  </si>
  <si>
    <t>Name of Municipality</t>
  </si>
  <si>
    <t>SCHEDULE OF BUDGETED EXPENSES OF THE GENERAL OPERATING FUND</t>
  </si>
  <si>
    <t>Tax Rate Group</t>
  </si>
  <si>
    <t>Non-Commercial Tax Revenue</t>
  </si>
  <si>
    <t xml:space="preserve">of the inhabitants of the municipality.  </t>
  </si>
  <si>
    <t>Municipal Commercial Tax Revenue</t>
  </si>
  <si>
    <t>Total Municipal Property Tax Revenue</t>
  </si>
  <si>
    <t xml:space="preserve">SCHEDULE OF PROPERTY TAX REVENUES </t>
  </si>
  <si>
    <t>COMPARATIVE FORECAST YEAR ENDING (MM/D/YYYY)</t>
  </si>
  <si>
    <t>Assessable property taxes (see PROPERTY TAX WORKSHEET)</t>
  </si>
  <si>
    <t>Commercial Taxable Assessment</t>
  </si>
  <si>
    <t>Non-Commercial Taxable Assessment</t>
  </si>
  <si>
    <t>- fire protection services;</t>
  </si>
  <si>
    <t>- police protection services.</t>
  </si>
  <si>
    <t>All revenues received by the fire department, including fire dues, interest, donations or other</t>
  </si>
  <si>
    <t>revenues for services provided within the municipality or fire districts.</t>
  </si>
  <si>
    <t>BUDGET OF REVENUES AND EXPENSES OF THE GENERAL OPERATING FUND</t>
  </si>
  <si>
    <r>
      <t xml:space="preserve">Other conditional transfers from other governments or agencies </t>
    </r>
    <r>
      <rPr>
        <b/>
        <sz val="9"/>
        <rFont val="Arial"/>
        <family val="2"/>
      </rPr>
      <t>for operations</t>
    </r>
  </si>
  <si>
    <r>
      <t xml:space="preserve">Other unconditional transfers from other governments </t>
    </r>
    <r>
      <rPr>
        <b/>
        <sz val="9"/>
        <rFont val="Arial"/>
        <family val="2"/>
      </rPr>
      <t>for operations</t>
    </r>
  </si>
  <si>
    <t>OPERATING EXPENSES</t>
  </si>
  <si>
    <t>TOTAL OPERATING REVENUE</t>
  </si>
  <si>
    <t>OPERATING REVENUE</t>
  </si>
  <si>
    <r>
      <t xml:space="preserve">Gas tax fund allocations </t>
    </r>
    <r>
      <rPr>
        <b/>
        <sz val="9"/>
        <rFont val="Arial"/>
        <family val="2"/>
      </rPr>
      <t>for operations</t>
    </r>
  </si>
  <si>
    <t>Municipal Capital Expenditure Grant</t>
  </si>
  <si>
    <t>Municpal Capital Expenditure Grant</t>
  </si>
  <si>
    <t>on qualifying capital expenditures.</t>
  </si>
  <si>
    <t>The Province of Prince Edward Island, through the Infrastructure Secretariat, provides municipalities a 10% grant</t>
  </si>
  <si>
    <t>0018001</t>
  </si>
  <si>
    <t>NET OPERATING SURPLUS (DEFICIT)</t>
  </si>
  <si>
    <t>TOTAL NET REVENUE (EXPENSES) OF OTHER FUNDS</t>
  </si>
  <si>
    <t>Operating Budget Surplus (Deficit) based on taxation revenue in this worksheet</t>
  </si>
  <si>
    <t>Note: Budget conditional transfers for capital separately.</t>
  </si>
  <si>
    <t xml:space="preserve">Entitlements and grants from other governments for which the municipality has full discretion as to their use.  </t>
  </si>
  <si>
    <t>Note: Budget unconditional transfers for capital separately.</t>
  </si>
  <si>
    <t>Note: Budget gas tax subsidy for capital separately.</t>
  </si>
  <si>
    <t>Chief Administrative Officer compensation</t>
  </si>
  <si>
    <t xml:space="preserve">      Other wages and benefits</t>
  </si>
  <si>
    <t xml:space="preserve">      Other - please describe</t>
  </si>
  <si>
    <t xml:space="preserve">ANNUAL CONSOLIDATED SURPLUS (DEFICIT) </t>
  </si>
  <si>
    <r>
      <rPr>
        <sz val="9"/>
        <rFont val="Arial"/>
        <family val="2"/>
      </rPr>
      <t xml:space="preserve">Government transfers </t>
    </r>
    <r>
      <rPr>
        <b/>
        <sz val="9"/>
        <rFont val="Arial"/>
        <family val="2"/>
      </rPr>
      <t>for capital (including Gas Tax for capital)</t>
    </r>
  </si>
  <si>
    <t>Extraordinary items not considered operating revenue (expense)</t>
  </si>
  <si>
    <t>TRANSFERS AND OTHER REVENUE (EXPENSE)</t>
  </si>
  <si>
    <t>TRANSFERS AND OTHER NON-OPERATING REVENUE (EXPENSE)</t>
  </si>
  <si>
    <t>Year ending</t>
  </si>
  <si>
    <t>Commercial Rate per $100</t>
  </si>
  <si>
    <t>Municipal Non-Commercial Tax Rate per $100</t>
  </si>
  <si>
    <t xml:space="preserve">      Elections</t>
  </si>
  <si>
    <t>Public meetings</t>
  </si>
  <si>
    <t xml:space="preserve">      Mayor and council remuneration</t>
  </si>
  <si>
    <t xml:space="preserve">      Mayor and council expenses</t>
  </si>
  <si>
    <t xml:space="preserve">      Utilities (electricity/furnace oil etc.)</t>
  </si>
  <si>
    <t xml:space="preserve">      Sewer and water charges</t>
  </si>
  <si>
    <t xml:space="preserve">OPTIONAL RECONCILIATION OF OPERATING BUDGET TO ANNUAL SURPLUS (DEFICIT) </t>
  </si>
  <si>
    <t xml:space="preserve">BUDGETED OPERATING SURPLUS (DEFICIT), NOT INCLUDING DEPRECIATION/AMORTIZATION </t>
  </si>
  <si>
    <t>Note: When forecasting cash flow, remember to consider principal debt repayment and transfers to reserves or agencies.</t>
  </si>
  <si>
    <t>Gas tax subsidy for operational costs only (eg. Asset Management training, Muncipal Growth Study)</t>
  </si>
  <si>
    <t>Gas tax subsidy provided by the Province of Prince Edward Island for operational (non-capital) costs.</t>
  </si>
  <si>
    <t>10% grant on qualifying capital expenditures available from Province of PEI through Infrastructure.</t>
  </si>
  <si>
    <t>Other unconditional transfers from other governments for operations</t>
  </si>
  <si>
    <t>Other conditional transfers from federal or provincial governments or agencies for operations</t>
  </si>
  <si>
    <t>General administration - government services</t>
  </si>
  <si>
    <t>Fire protective services</t>
  </si>
  <si>
    <t>Police protective services</t>
  </si>
  <si>
    <t xml:space="preserve">Police protection activities that provide for the public safety </t>
  </si>
  <si>
    <t xml:space="preserve">Fire protection activities that provide for the public safety </t>
  </si>
  <si>
    <t>0022001</t>
  </si>
  <si>
    <t>Transfers from (to) Reserve Funds</t>
  </si>
  <si>
    <t>*Emergency Management Program - Development and Management</t>
  </si>
  <si>
    <t>*Official Plan, Planning Bylaws, Development and Administration</t>
  </si>
  <si>
    <t>31/3/2021</t>
  </si>
  <si>
    <t>31/3/2022</t>
  </si>
  <si>
    <t>b</t>
  </si>
  <si>
    <t>XXXXXX</t>
  </si>
  <si>
    <t>xxxxx</t>
  </si>
  <si>
    <t>k</t>
  </si>
  <si>
    <t>C54</t>
  </si>
  <si>
    <t>E54</t>
  </si>
  <si>
    <t>C80</t>
  </si>
  <si>
    <t>C192</t>
  </si>
  <si>
    <t>C115</t>
  </si>
  <si>
    <t>C102</t>
  </si>
  <si>
    <t>C150</t>
  </si>
  <si>
    <t>C85</t>
  </si>
  <si>
    <t>C127 &amp;C143</t>
  </si>
  <si>
    <t>C200</t>
  </si>
  <si>
    <t>C221</t>
  </si>
  <si>
    <t>TOWN OF BORDEN-CARLETON</t>
  </si>
  <si>
    <t>E80</t>
  </si>
  <si>
    <t>E192</t>
  </si>
  <si>
    <t>E115</t>
  </si>
  <si>
    <t>E102</t>
  </si>
  <si>
    <t>E150</t>
  </si>
  <si>
    <t>E85</t>
  </si>
  <si>
    <t>E127 &amp;E143</t>
  </si>
  <si>
    <t>C47</t>
  </si>
  <si>
    <t>D47</t>
  </si>
  <si>
    <t>C46</t>
  </si>
  <si>
    <t>D46</t>
  </si>
  <si>
    <t>Water Tab</t>
  </si>
  <si>
    <t>Sewer Tab</t>
  </si>
  <si>
    <t>Town Tab</t>
  </si>
  <si>
    <t>Reference to Jim's Excel</t>
  </si>
  <si>
    <t>Budget Spreadsheets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</si>
</sst>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d/m/yy;@"/>
    <numFmt numFmtId="168" formatCode="0000"/>
    <numFmt numFmtId="169" formatCode="0000000"/>
    <numFmt numFmtId="170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0"/>
      <name val="Arial MT"/>
    </font>
    <font>
      <b/>
      <i/>
      <sz val="9"/>
      <name val="Arial MT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0"/>
      <color indexed="56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i/>
      <sz val="8"/>
      <color theme="0" tint="-0.499984740745262"/>
      <name val="Arial"/>
      <family val="2"/>
    </font>
    <font>
      <i/>
      <sz val="8"/>
      <color theme="0" tint="-0.49998474074526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lightGray">
        <bgColor indexed="63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4" fillId="0" borderId="0" xfId="0" applyFont="1"/>
    <xf numFmtId="165" fontId="4" fillId="0" borderId="0" xfId="1" applyFont="1" applyProtection="1"/>
    <xf numFmtId="165" fontId="5" fillId="0" borderId="0" xfId="1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/>
    <xf numFmtId="3" fontId="11" fillId="2" borderId="1" xfId="1" applyNumberFormat="1" applyFont="1" applyFill="1" applyBorder="1" applyProtection="1"/>
    <xf numFmtId="0" fontId="11" fillId="0" borderId="0" xfId="0" applyFont="1"/>
    <xf numFmtId="169" fontId="12" fillId="0" borderId="0" xfId="2" applyNumberFormat="1" applyAlignment="1" applyProtection="1"/>
    <xf numFmtId="0" fontId="11" fillId="0" borderId="0" xfId="0" applyFont="1" applyAlignment="1">
      <alignment horizontal="left" indent="1"/>
    </xf>
    <xf numFmtId="169" fontId="0" fillId="0" borderId="0" xfId="0" applyNumberFormat="1"/>
    <xf numFmtId="169" fontId="10" fillId="0" borderId="0" xfId="0" applyNumberFormat="1" applyFont="1"/>
    <xf numFmtId="3" fontId="11" fillId="2" borderId="2" xfId="1" applyNumberFormat="1" applyFont="1" applyFill="1" applyBorder="1" applyProtection="1"/>
    <xf numFmtId="0" fontId="11" fillId="0" borderId="0" xfId="0" applyFont="1" applyProtection="1">
      <protection locked="0"/>
    </xf>
    <xf numFmtId="3" fontId="9" fillId="0" borderId="3" xfId="1" applyNumberFormat="1" applyFont="1" applyFill="1" applyBorder="1" applyProtection="1"/>
    <xf numFmtId="0" fontId="10" fillId="0" borderId="0" xfId="0" applyFont="1"/>
    <xf numFmtId="167" fontId="10" fillId="0" borderId="0" xfId="0" applyNumberFormat="1" applyFont="1"/>
    <xf numFmtId="0" fontId="9" fillId="0" borderId="0" xfId="0" applyFont="1" applyAlignment="1">
      <alignment horizontal="center"/>
    </xf>
    <xf numFmtId="165" fontId="9" fillId="0" borderId="0" xfId="1" applyFont="1" applyAlignment="1" applyProtection="1">
      <alignment horizontal="center"/>
    </xf>
    <xf numFmtId="3" fontId="11" fillId="3" borderId="1" xfId="1" applyNumberFormat="1" applyFont="1" applyFill="1" applyBorder="1" applyProtection="1">
      <protection locked="0"/>
    </xf>
    <xf numFmtId="168" fontId="11" fillId="0" borderId="0" xfId="0" applyNumberFormat="1" applyFont="1"/>
    <xf numFmtId="3" fontId="11" fillId="3" borderId="4" xfId="1" applyNumberFormat="1" applyFont="1" applyFill="1" applyBorder="1" applyProtection="1">
      <protection locked="0"/>
    </xf>
    <xf numFmtId="3" fontId="9" fillId="0" borderId="5" xfId="0" applyNumberFormat="1" applyFont="1" applyBorder="1"/>
    <xf numFmtId="3" fontId="11" fillId="4" borderId="0" xfId="1" applyNumberFormat="1" applyFont="1" applyFill="1" applyBorder="1" applyProtection="1"/>
    <xf numFmtId="169" fontId="0" fillId="0" borderId="0" xfId="0" applyNumberFormat="1" applyProtection="1">
      <protection locked="0"/>
    </xf>
    <xf numFmtId="167" fontId="13" fillId="0" borderId="0" xfId="1" applyNumberFormat="1" applyFont="1" applyAlignment="1" applyProtection="1">
      <alignment horizontal="center"/>
    </xf>
    <xf numFmtId="3" fontId="11" fillId="0" borderId="0" xfId="1" applyNumberFormat="1" applyFont="1" applyFill="1" applyBorder="1" applyProtection="1">
      <protection locked="0"/>
    </xf>
    <xf numFmtId="164" fontId="0" fillId="0" borderId="0" xfId="0" applyNumberFormat="1"/>
    <xf numFmtId="164" fontId="0" fillId="0" borderId="0" xfId="0" applyNumberFormat="1" applyAlignment="1">
      <alignment horizontal="left" indent="1"/>
    </xf>
    <xf numFmtId="3" fontId="9" fillId="0" borderId="0" xfId="0" applyNumberFormat="1" applyFont="1"/>
    <xf numFmtId="3" fontId="9" fillId="0" borderId="7" xfId="0" applyNumberFormat="1" applyFont="1" applyBorder="1"/>
    <xf numFmtId="3" fontId="0" fillId="0" borderId="6" xfId="0" applyNumberFormat="1" applyBorder="1"/>
    <xf numFmtId="0" fontId="11" fillId="0" borderId="0" xfId="0" applyFont="1" applyAlignment="1">
      <alignment horizontal="left" indent="2"/>
    </xf>
    <xf numFmtId="0" fontId="14" fillId="0" borderId="0" xfId="0" applyFont="1"/>
    <xf numFmtId="0" fontId="15" fillId="0" borderId="0" xfId="0" applyFont="1"/>
    <xf numFmtId="0" fontId="12" fillId="0" borderId="0" xfId="2" quotePrefix="1" applyAlignment="1" applyProtection="1"/>
    <xf numFmtId="0" fontId="4" fillId="0" borderId="0" xfId="0" quotePrefix="1" applyFont="1"/>
    <xf numFmtId="0" fontId="0" fillId="0" borderId="0" xfId="0" quotePrefix="1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166" fontId="0" fillId="0" borderId="10" xfId="0" applyNumberFormat="1" applyBorder="1"/>
    <xf numFmtId="0" fontId="0" fillId="6" borderId="1" xfId="0" applyFill="1" applyBorder="1" applyProtection="1">
      <protection locked="0"/>
    </xf>
    <xf numFmtId="166" fontId="0" fillId="6" borderId="1" xfId="0" applyNumberFormat="1" applyFill="1" applyBorder="1" applyProtection="1">
      <protection locked="0"/>
    </xf>
    <xf numFmtId="166" fontId="0" fillId="0" borderId="1" xfId="0" applyNumberFormat="1" applyBorder="1"/>
    <xf numFmtId="0" fontId="2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/>
    <xf numFmtId="3" fontId="11" fillId="6" borderId="1" xfId="1" applyNumberFormat="1" applyFont="1" applyFill="1" applyBorder="1" applyProtection="1">
      <protection locked="0"/>
    </xf>
    <xf numFmtId="0" fontId="0" fillId="7" borderId="6" xfId="0" applyFill="1" applyBorder="1" applyProtection="1">
      <protection locked="0"/>
    </xf>
    <xf numFmtId="0" fontId="0" fillId="6" borderId="6" xfId="0" applyFill="1" applyBorder="1" applyProtection="1">
      <protection locked="0"/>
    </xf>
    <xf numFmtId="166" fontId="12" fillId="0" borderId="10" xfId="2" applyNumberFormat="1" applyBorder="1" applyAlignment="1" applyProtection="1"/>
    <xf numFmtId="3" fontId="12" fillId="0" borderId="5" xfId="2" applyNumberFormat="1" applyFill="1" applyBorder="1" applyAlignment="1" applyProtection="1"/>
    <xf numFmtId="3" fontId="12" fillId="0" borderId="1" xfId="2" applyNumberFormat="1" applyFill="1" applyBorder="1" applyAlignment="1" applyProtection="1"/>
    <xf numFmtId="3" fontId="11" fillId="3" borderId="13" xfId="1" applyNumberFormat="1" applyFont="1" applyFill="1" applyBorder="1" applyProtection="1">
      <protection locked="0"/>
    </xf>
    <xf numFmtId="3" fontId="11" fillId="0" borderId="14" xfId="1" applyNumberFormat="1" applyFont="1" applyFill="1" applyBorder="1" applyProtection="1">
      <protection locked="0"/>
    </xf>
    <xf numFmtId="49" fontId="12" fillId="0" borderId="0" xfId="2" quotePrefix="1" applyNumberFormat="1" applyAlignment="1" applyProtection="1"/>
    <xf numFmtId="3" fontId="9" fillId="0" borderId="0" xfId="1" applyNumberFormat="1" applyFont="1" applyFill="1" applyBorder="1" applyProtection="1"/>
    <xf numFmtId="0" fontId="19" fillId="0" borderId="8" xfId="0" applyFont="1" applyBorder="1"/>
    <xf numFmtId="3" fontId="11" fillId="0" borderId="9" xfId="1" applyNumberFormat="1" applyFont="1" applyFill="1" applyBorder="1" applyProtection="1"/>
    <xf numFmtId="3" fontId="11" fillId="0" borderId="17" xfId="1" applyNumberFormat="1" applyFont="1" applyFill="1" applyBorder="1" applyProtection="1">
      <protection locked="0"/>
    </xf>
    <xf numFmtId="165" fontId="0" fillId="0" borderId="6" xfId="1" applyFont="1" applyBorder="1"/>
    <xf numFmtId="168" fontId="11" fillId="0" borderId="14" xfId="0" applyNumberFormat="1" applyFont="1" applyBorder="1"/>
    <xf numFmtId="3" fontId="21" fillId="7" borderId="1" xfId="1" applyNumberFormat="1" applyFont="1" applyFill="1" applyBorder="1" applyProtection="1">
      <protection locked="0"/>
    </xf>
    <xf numFmtId="3" fontId="22" fillId="7" borderId="1" xfId="1" applyNumberFormat="1" applyFont="1" applyFill="1" applyBorder="1" applyProtection="1">
      <protection locked="0"/>
    </xf>
    <xf numFmtId="3" fontId="11" fillId="3" borderId="16" xfId="1" applyNumberFormat="1" applyFont="1" applyFill="1" applyBorder="1" applyProtection="1">
      <protection locked="0"/>
    </xf>
    <xf numFmtId="0" fontId="9" fillId="0" borderId="21" xfId="0" applyFont="1" applyBorder="1" applyProtection="1">
      <protection locked="0"/>
    </xf>
    <xf numFmtId="3" fontId="9" fillId="0" borderId="22" xfId="1" applyNumberFormat="1" applyFont="1" applyFill="1" applyBorder="1" applyProtection="1"/>
    <xf numFmtId="0" fontId="11" fillId="0" borderId="21" xfId="0" applyFont="1" applyBorder="1"/>
    <xf numFmtId="169" fontId="12" fillId="0" borderId="0" xfId="2" applyNumberFormat="1" applyBorder="1" applyAlignment="1" applyProtection="1"/>
    <xf numFmtId="3" fontId="21" fillId="7" borderId="23" xfId="1" applyNumberFormat="1" applyFont="1" applyFill="1" applyBorder="1" applyProtection="1">
      <protection locked="0"/>
    </xf>
    <xf numFmtId="0" fontId="11" fillId="6" borderId="21" xfId="0" applyFont="1" applyFill="1" applyBorder="1" applyProtection="1">
      <protection locked="0"/>
    </xf>
    <xf numFmtId="0" fontId="9" fillId="0" borderId="21" xfId="0" applyFont="1" applyBorder="1"/>
    <xf numFmtId="3" fontId="11" fillId="0" borderId="24" xfId="1" applyNumberFormat="1" applyFont="1" applyFill="1" applyBorder="1" applyProtection="1">
      <protection locked="0"/>
    </xf>
    <xf numFmtId="0" fontId="9" fillId="0" borderId="21" xfId="0" applyFont="1" applyBorder="1" applyAlignment="1">
      <alignment horizontal="left" indent="2"/>
    </xf>
    <xf numFmtId="3" fontId="22" fillId="7" borderId="23" xfId="1" applyNumberFormat="1" applyFont="1" applyFill="1" applyBorder="1" applyProtection="1">
      <protection locked="0"/>
    </xf>
    <xf numFmtId="0" fontId="11" fillId="0" borderId="21" xfId="0" applyFont="1" applyBorder="1" applyAlignment="1">
      <alignment horizontal="left" indent="2"/>
    </xf>
    <xf numFmtId="3" fontId="9" fillId="0" borderId="24" xfId="1" applyNumberFormat="1" applyFont="1" applyFill="1" applyBorder="1" applyProtection="1"/>
    <xf numFmtId="3" fontId="9" fillId="0" borderId="25" xfId="1" applyNumberFormat="1" applyFont="1" applyFill="1" applyBorder="1" applyProtection="1"/>
    <xf numFmtId="3" fontId="19" fillId="0" borderId="26" xfId="1" applyNumberFormat="1" applyFont="1" applyFill="1" applyBorder="1" applyProtection="1"/>
    <xf numFmtId="168" fontId="11" fillId="0" borderId="26" xfId="0" applyNumberFormat="1" applyFont="1" applyBorder="1"/>
    <xf numFmtId="3" fontId="9" fillId="0" borderId="15" xfId="1" applyNumberFormat="1" applyFont="1" applyFill="1" applyBorder="1" applyProtection="1"/>
    <xf numFmtId="170" fontId="20" fillId="0" borderId="26" xfId="1" applyNumberFormat="1" applyFont="1" applyFill="1" applyBorder="1" applyProtection="1"/>
    <xf numFmtId="0" fontId="24" fillId="0" borderId="0" xfId="0" applyFont="1"/>
    <xf numFmtId="49" fontId="12" fillId="0" borderId="0" xfId="2" applyNumberFormat="1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0" fillId="0" borderId="0" xfId="0" applyAlignment="1">
      <alignment horizontal="left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23" fillId="5" borderId="11" xfId="0" applyFont="1" applyFill="1" applyBorder="1" applyAlignment="1">
      <alignment horizontal="center"/>
    </xf>
    <xf numFmtId="0" fontId="23" fillId="5" borderId="25" xfId="0" applyFont="1" applyFill="1" applyBorder="1" applyAlignment="1">
      <alignment horizontal="center"/>
    </xf>
    <xf numFmtId="0" fontId="23" fillId="5" borderId="1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12" fillId="0" borderId="0" xfId="2" applyAlignment="1" applyProtection="1">
      <alignment horizontal="center"/>
    </xf>
    <xf numFmtId="165" fontId="3" fillId="0" borderId="0" xfId="1" applyFont="1" applyBorder="1" applyAlignment="1" applyProtection="1">
      <alignment horizontal="lef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workbookViewId="0"/>
  </sheetViews>
  <sheetFormatPr defaultRowHeight="15"/>
  <cols>
    <col min="1" max="1" width="30.42578125" customWidth="1"/>
    <col min="4" max="4" width="40.85546875" customWidth="1"/>
  </cols>
  <sheetData>
    <row r="1" spans="1:4" ht="15.75" thickBot="1">
      <c r="A1" t="s">
        <v>150</v>
      </c>
      <c r="D1" s="54"/>
    </row>
    <row r="2" spans="1:4" ht="15.75" thickBot="1"/>
    <row r="3" spans="1:4" ht="15.75" thickBot="1">
      <c r="A3" t="s">
        <v>149</v>
      </c>
      <c r="D3" s="54" t="s">
        <v>220</v>
      </c>
    </row>
    <row r="4" spans="1:4" ht="15.75" thickBot="1"/>
    <row r="5" spans="1:4" ht="15.75" thickBot="1">
      <c r="A5" t="s">
        <v>158</v>
      </c>
      <c r="D5" s="55" t="s">
        <v>219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76"/>
  <sheetViews>
    <sheetView showGridLines="0" tabSelected="1" topLeftCell="A2" workbookViewId="0">
      <selection activeCell="F17" sqref="F17"/>
    </sheetView>
  </sheetViews>
  <sheetFormatPr defaultRowHeight="15"/>
  <cols>
    <col min="1" max="1" width="1" style="2" customWidth="1"/>
    <col min="2" max="2" width="45.28515625" style="2" customWidth="1"/>
    <col min="3" max="3" width="15.28515625" style="2" customWidth="1"/>
    <col min="4" max="4" width="14.7109375" style="2" customWidth="1"/>
    <col min="5" max="5" width="2.5703125" style="2" customWidth="1"/>
    <col min="6" max="6" width="13.5703125" style="2" customWidth="1"/>
    <col min="7" max="7" width="14.28515625" style="92" customWidth="1"/>
    <col min="8" max="8" width="12.28515625" style="92" customWidth="1"/>
    <col min="9" max="9" width="9.140625" style="94"/>
    <col min="10" max="253" width="9.140625" style="2"/>
    <col min="254" max="254" width="1" style="2" customWidth="1"/>
    <col min="255" max="255" width="59.28515625" style="2" customWidth="1"/>
    <col min="256" max="256" width="8.140625" style="2" bestFit="1" customWidth="1"/>
    <col min="257" max="257" width="14" style="2" customWidth="1"/>
    <col min="258" max="258" width="2.28515625" style="2" customWidth="1"/>
    <col min="259" max="259" width="14" style="2" customWidth="1"/>
    <col min="260" max="260" width="2.28515625" style="2" customWidth="1"/>
    <col min="261" max="261" width="14" style="2" customWidth="1"/>
    <col min="262" max="509" width="9.140625" style="2"/>
    <col min="510" max="510" width="1" style="2" customWidth="1"/>
    <col min="511" max="511" width="59.28515625" style="2" customWidth="1"/>
    <col min="512" max="512" width="8.140625" style="2" bestFit="1" customWidth="1"/>
    <col min="513" max="513" width="14" style="2" customWidth="1"/>
    <col min="514" max="514" width="2.28515625" style="2" customWidth="1"/>
    <col min="515" max="515" width="14" style="2" customWidth="1"/>
    <col min="516" max="516" width="2.28515625" style="2" customWidth="1"/>
    <col min="517" max="517" width="14" style="2" customWidth="1"/>
    <col min="518" max="765" width="9.140625" style="2"/>
    <col min="766" max="766" width="1" style="2" customWidth="1"/>
    <col min="767" max="767" width="59.28515625" style="2" customWidth="1"/>
    <col min="768" max="768" width="8.140625" style="2" bestFit="1" customWidth="1"/>
    <col min="769" max="769" width="14" style="2" customWidth="1"/>
    <col min="770" max="770" width="2.28515625" style="2" customWidth="1"/>
    <col min="771" max="771" width="14" style="2" customWidth="1"/>
    <col min="772" max="772" width="2.28515625" style="2" customWidth="1"/>
    <col min="773" max="773" width="14" style="2" customWidth="1"/>
    <col min="774" max="1021" width="9.140625" style="2"/>
    <col min="1022" max="1022" width="1" style="2" customWidth="1"/>
    <col min="1023" max="1023" width="59.28515625" style="2" customWidth="1"/>
    <col min="1024" max="1024" width="8.140625" style="2" bestFit="1" customWidth="1"/>
    <col min="1025" max="1025" width="14" style="2" customWidth="1"/>
    <col min="1026" max="1026" width="2.28515625" style="2" customWidth="1"/>
    <col min="1027" max="1027" width="14" style="2" customWidth="1"/>
    <col min="1028" max="1028" width="2.28515625" style="2" customWidth="1"/>
    <col min="1029" max="1029" width="14" style="2" customWidth="1"/>
    <col min="1030" max="1277" width="9.140625" style="2"/>
    <col min="1278" max="1278" width="1" style="2" customWidth="1"/>
    <col min="1279" max="1279" width="59.28515625" style="2" customWidth="1"/>
    <col min="1280" max="1280" width="8.140625" style="2" bestFit="1" customWidth="1"/>
    <col min="1281" max="1281" width="14" style="2" customWidth="1"/>
    <col min="1282" max="1282" width="2.28515625" style="2" customWidth="1"/>
    <col min="1283" max="1283" width="14" style="2" customWidth="1"/>
    <col min="1284" max="1284" width="2.28515625" style="2" customWidth="1"/>
    <col min="1285" max="1285" width="14" style="2" customWidth="1"/>
    <col min="1286" max="1533" width="9.140625" style="2"/>
    <col min="1534" max="1534" width="1" style="2" customWidth="1"/>
    <col min="1535" max="1535" width="59.28515625" style="2" customWidth="1"/>
    <col min="1536" max="1536" width="8.140625" style="2" bestFit="1" customWidth="1"/>
    <col min="1537" max="1537" width="14" style="2" customWidth="1"/>
    <col min="1538" max="1538" width="2.28515625" style="2" customWidth="1"/>
    <col min="1539" max="1539" width="14" style="2" customWidth="1"/>
    <col min="1540" max="1540" width="2.28515625" style="2" customWidth="1"/>
    <col min="1541" max="1541" width="14" style="2" customWidth="1"/>
    <col min="1542" max="1789" width="9.140625" style="2"/>
    <col min="1790" max="1790" width="1" style="2" customWidth="1"/>
    <col min="1791" max="1791" width="59.28515625" style="2" customWidth="1"/>
    <col min="1792" max="1792" width="8.140625" style="2" bestFit="1" customWidth="1"/>
    <col min="1793" max="1793" width="14" style="2" customWidth="1"/>
    <col min="1794" max="1794" width="2.28515625" style="2" customWidth="1"/>
    <col min="1795" max="1795" width="14" style="2" customWidth="1"/>
    <col min="1796" max="1796" width="2.28515625" style="2" customWidth="1"/>
    <col min="1797" max="1797" width="14" style="2" customWidth="1"/>
    <col min="1798" max="2045" width="9.140625" style="2"/>
    <col min="2046" max="2046" width="1" style="2" customWidth="1"/>
    <col min="2047" max="2047" width="59.28515625" style="2" customWidth="1"/>
    <col min="2048" max="2048" width="8.140625" style="2" bestFit="1" customWidth="1"/>
    <col min="2049" max="2049" width="14" style="2" customWidth="1"/>
    <col min="2050" max="2050" width="2.28515625" style="2" customWidth="1"/>
    <col min="2051" max="2051" width="14" style="2" customWidth="1"/>
    <col min="2052" max="2052" width="2.28515625" style="2" customWidth="1"/>
    <col min="2053" max="2053" width="14" style="2" customWidth="1"/>
    <col min="2054" max="2301" width="9.140625" style="2"/>
    <col min="2302" max="2302" width="1" style="2" customWidth="1"/>
    <col min="2303" max="2303" width="59.28515625" style="2" customWidth="1"/>
    <col min="2304" max="2304" width="8.140625" style="2" bestFit="1" customWidth="1"/>
    <col min="2305" max="2305" width="14" style="2" customWidth="1"/>
    <col min="2306" max="2306" width="2.28515625" style="2" customWidth="1"/>
    <col min="2307" max="2307" width="14" style="2" customWidth="1"/>
    <col min="2308" max="2308" width="2.28515625" style="2" customWidth="1"/>
    <col min="2309" max="2309" width="14" style="2" customWidth="1"/>
    <col min="2310" max="2557" width="9.140625" style="2"/>
    <col min="2558" max="2558" width="1" style="2" customWidth="1"/>
    <col min="2559" max="2559" width="59.28515625" style="2" customWidth="1"/>
    <col min="2560" max="2560" width="8.140625" style="2" bestFit="1" customWidth="1"/>
    <col min="2561" max="2561" width="14" style="2" customWidth="1"/>
    <col min="2562" max="2562" width="2.28515625" style="2" customWidth="1"/>
    <col min="2563" max="2563" width="14" style="2" customWidth="1"/>
    <col min="2564" max="2564" width="2.28515625" style="2" customWidth="1"/>
    <col min="2565" max="2565" width="14" style="2" customWidth="1"/>
    <col min="2566" max="2813" width="9.140625" style="2"/>
    <col min="2814" max="2814" width="1" style="2" customWidth="1"/>
    <col min="2815" max="2815" width="59.28515625" style="2" customWidth="1"/>
    <col min="2816" max="2816" width="8.140625" style="2" bestFit="1" customWidth="1"/>
    <col min="2817" max="2817" width="14" style="2" customWidth="1"/>
    <col min="2818" max="2818" width="2.28515625" style="2" customWidth="1"/>
    <col min="2819" max="2819" width="14" style="2" customWidth="1"/>
    <col min="2820" max="2820" width="2.28515625" style="2" customWidth="1"/>
    <col min="2821" max="2821" width="14" style="2" customWidth="1"/>
    <col min="2822" max="3069" width="9.140625" style="2"/>
    <col min="3070" max="3070" width="1" style="2" customWidth="1"/>
    <col min="3071" max="3071" width="59.28515625" style="2" customWidth="1"/>
    <col min="3072" max="3072" width="8.140625" style="2" bestFit="1" customWidth="1"/>
    <col min="3073" max="3073" width="14" style="2" customWidth="1"/>
    <col min="3074" max="3074" width="2.28515625" style="2" customWidth="1"/>
    <col min="3075" max="3075" width="14" style="2" customWidth="1"/>
    <col min="3076" max="3076" width="2.28515625" style="2" customWidth="1"/>
    <col min="3077" max="3077" width="14" style="2" customWidth="1"/>
    <col min="3078" max="3325" width="9.140625" style="2"/>
    <col min="3326" max="3326" width="1" style="2" customWidth="1"/>
    <col min="3327" max="3327" width="59.28515625" style="2" customWidth="1"/>
    <col min="3328" max="3328" width="8.140625" style="2" bestFit="1" customWidth="1"/>
    <col min="3329" max="3329" width="14" style="2" customWidth="1"/>
    <col min="3330" max="3330" width="2.28515625" style="2" customWidth="1"/>
    <col min="3331" max="3331" width="14" style="2" customWidth="1"/>
    <col min="3332" max="3332" width="2.28515625" style="2" customWidth="1"/>
    <col min="3333" max="3333" width="14" style="2" customWidth="1"/>
    <col min="3334" max="3581" width="9.140625" style="2"/>
    <col min="3582" max="3582" width="1" style="2" customWidth="1"/>
    <col min="3583" max="3583" width="59.28515625" style="2" customWidth="1"/>
    <col min="3584" max="3584" width="8.140625" style="2" bestFit="1" customWidth="1"/>
    <col min="3585" max="3585" width="14" style="2" customWidth="1"/>
    <col min="3586" max="3586" width="2.28515625" style="2" customWidth="1"/>
    <col min="3587" max="3587" width="14" style="2" customWidth="1"/>
    <col min="3588" max="3588" width="2.28515625" style="2" customWidth="1"/>
    <col min="3589" max="3589" width="14" style="2" customWidth="1"/>
    <col min="3590" max="3837" width="9.140625" style="2"/>
    <col min="3838" max="3838" width="1" style="2" customWidth="1"/>
    <col min="3839" max="3839" width="59.28515625" style="2" customWidth="1"/>
    <col min="3840" max="3840" width="8.140625" style="2" bestFit="1" customWidth="1"/>
    <col min="3841" max="3841" width="14" style="2" customWidth="1"/>
    <col min="3842" max="3842" width="2.28515625" style="2" customWidth="1"/>
    <col min="3843" max="3843" width="14" style="2" customWidth="1"/>
    <col min="3844" max="3844" width="2.28515625" style="2" customWidth="1"/>
    <col min="3845" max="3845" width="14" style="2" customWidth="1"/>
    <col min="3846" max="4093" width="9.140625" style="2"/>
    <col min="4094" max="4094" width="1" style="2" customWidth="1"/>
    <col min="4095" max="4095" width="59.28515625" style="2" customWidth="1"/>
    <col min="4096" max="4096" width="8.140625" style="2" bestFit="1" customWidth="1"/>
    <col min="4097" max="4097" width="14" style="2" customWidth="1"/>
    <col min="4098" max="4098" width="2.28515625" style="2" customWidth="1"/>
    <col min="4099" max="4099" width="14" style="2" customWidth="1"/>
    <col min="4100" max="4100" width="2.28515625" style="2" customWidth="1"/>
    <col min="4101" max="4101" width="14" style="2" customWidth="1"/>
    <col min="4102" max="4349" width="9.140625" style="2"/>
    <col min="4350" max="4350" width="1" style="2" customWidth="1"/>
    <col min="4351" max="4351" width="59.28515625" style="2" customWidth="1"/>
    <col min="4352" max="4352" width="8.140625" style="2" bestFit="1" customWidth="1"/>
    <col min="4353" max="4353" width="14" style="2" customWidth="1"/>
    <col min="4354" max="4354" width="2.28515625" style="2" customWidth="1"/>
    <col min="4355" max="4355" width="14" style="2" customWidth="1"/>
    <col min="4356" max="4356" width="2.28515625" style="2" customWidth="1"/>
    <col min="4357" max="4357" width="14" style="2" customWidth="1"/>
    <col min="4358" max="4605" width="9.140625" style="2"/>
    <col min="4606" max="4606" width="1" style="2" customWidth="1"/>
    <col min="4607" max="4607" width="59.28515625" style="2" customWidth="1"/>
    <col min="4608" max="4608" width="8.140625" style="2" bestFit="1" customWidth="1"/>
    <col min="4609" max="4609" width="14" style="2" customWidth="1"/>
    <col min="4610" max="4610" width="2.28515625" style="2" customWidth="1"/>
    <col min="4611" max="4611" width="14" style="2" customWidth="1"/>
    <col min="4612" max="4612" width="2.28515625" style="2" customWidth="1"/>
    <col min="4613" max="4613" width="14" style="2" customWidth="1"/>
    <col min="4614" max="4861" width="9.140625" style="2"/>
    <col min="4862" max="4862" width="1" style="2" customWidth="1"/>
    <col min="4863" max="4863" width="59.28515625" style="2" customWidth="1"/>
    <col min="4864" max="4864" width="8.140625" style="2" bestFit="1" customWidth="1"/>
    <col min="4865" max="4865" width="14" style="2" customWidth="1"/>
    <col min="4866" max="4866" width="2.28515625" style="2" customWidth="1"/>
    <col min="4867" max="4867" width="14" style="2" customWidth="1"/>
    <col min="4868" max="4868" width="2.28515625" style="2" customWidth="1"/>
    <col min="4869" max="4869" width="14" style="2" customWidth="1"/>
    <col min="4870" max="5117" width="9.140625" style="2"/>
    <col min="5118" max="5118" width="1" style="2" customWidth="1"/>
    <col min="5119" max="5119" width="59.28515625" style="2" customWidth="1"/>
    <col min="5120" max="5120" width="8.140625" style="2" bestFit="1" customWidth="1"/>
    <col min="5121" max="5121" width="14" style="2" customWidth="1"/>
    <col min="5122" max="5122" width="2.28515625" style="2" customWidth="1"/>
    <col min="5123" max="5123" width="14" style="2" customWidth="1"/>
    <col min="5124" max="5124" width="2.28515625" style="2" customWidth="1"/>
    <col min="5125" max="5125" width="14" style="2" customWidth="1"/>
    <col min="5126" max="5373" width="9.140625" style="2"/>
    <col min="5374" max="5374" width="1" style="2" customWidth="1"/>
    <col min="5375" max="5375" width="59.28515625" style="2" customWidth="1"/>
    <col min="5376" max="5376" width="8.140625" style="2" bestFit="1" customWidth="1"/>
    <col min="5377" max="5377" width="14" style="2" customWidth="1"/>
    <col min="5378" max="5378" width="2.28515625" style="2" customWidth="1"/>
    <col min="5379" max="5379" width="14" style="2" customWidth="1"/>
    <col min="5380" max="5380" width="2.28515625" style="2" customWidth="1"/>
    <col min="5381" max="5381" width="14" style="2" customWidth="1"/>
    <col min="5382" max="5629" width="9.140625" style="2"/>
    <col min="5630" max="5630" width="1" style="2" customWidth="1"/>
    <col min="5631" max="5631" width="59.28515625" style="2" customWidth="1"/>
    <col min="5632" max="5632" width="8.140625" style="2" bestFit="1" customWidth="1"/>
    <col min="5633" max="5633" width="14" style="2" customWidth="1"/>
    <col min="5634" max="5634" width="2.28515625" style="2" customWidth="1"/>
    <col min="5635" max="5635" width="14" style="2" customWidth="1"/>
    <col min="5636" max="5636" width="2.28515625" style="2" customWidth="1"/>
    <col min="5637" max="5637" width="14" style="2" customWidth="1"/>
    <col min="5638" max="5885" width="9.140625" style="2"/>
    <col min="5886" max="5886" width="1" style="2" customWidth="1"/>
    <col min="5887" max="5887" width="59.28515625" style="2" customWidth="1"/>
    <col min="5888" max="5888" width="8.140625" style="2" bestFit="1" customWidth="1"/>
    <col min="5889" max="5889" width="14" style="2" customWidth="1"/>
    <col min="5890" max="5890" width="2.28515625" style="2" customWidth="1"/>
    <col min="5891" max="5891" width="14" style="2" customWidth="1"/>
    <col min="5892" max="5892" width="2.28515625" style="2" customWidth="1"/>
    <col min="5893" max="5893" width="14" style="2" customWidth="1"/>
    <col min="5894" max="6141" width="9.140625" style="2"/>
    <col min="6142" max="6142" width="1" style="2" customWidth="1"/>
    <col min="6143" max="6143" width="59.28515625" style="2" customWidth="1"/>
    <col min="6144" max="6144" width="8.140625" style="2" bestFit="1" customWidth="1"/>
    <col min="6145" max="6145" width="14" style="2" customWidth="1"/>
    <col min="6146" max="6146" width="2.28515625" style="2" customWidth="1"/>
    <col min="6147" max="6147" width="14" style="2" customWidth="1"/>
    <col min="6148" max="6148" width="2.28515625" style="2" customWidth="1"/>
    <col min="6149" max="6149" width="14" style="2" customWidth="1"/>
    <col min="6150" max="6397" width="9.140625" style="2"/>
    <col min="6398" max="6398" width="1" style="2" customWidth="1"/>
    <col min="6399" max="6399" width="59.28515625" style="2" customWidth="1"/>
    <col min="6400" max="6400" width="8.140625" style="2" bestFit="1" customWidth="1"/>
    <col min="6401" max="6401" width="14" style="2" customWidth="1"/>
    <col min="6402" max="6402" width="2.28515625" style="2" customWidth="1"/>
    <col min="6403" max="6403" width="14" style="2" customWidth="1"/>
    <col min="6404" max="6404" width="2.28515625" style="2" customWidth="1"/>
    <col min="6405" max="6405" width="14" style="2" customWidth="1"/>
    <col min="6406" max="6653" width="9.140625" style="2"/>
    <col min="6654" max="6654" width="1" style="2" customWidth="1"/>
    <col min="6655" max="6655" width="59.28515625" style="2" customWidth="1"/>
    <col min="6656" max="6656" width="8.140625" style="2" bestFit="1" customWidth="1"/>
    <col min="6657" max="6657" width="14" style="2" customWidth="1"/>
    <col min="6658" max="6658" width="2.28515625" style="2" customWidth="1"/>
    <col min="6659" max="6659" width="14" style="2" customWidth="1"/>
    <col min="6660" max="6660" width="2.28515625" style="2" customWidth="1"/>
    <col min="6661" max="6661" width="14" style="2" customWidth="1"/>
    <col min="6662" max="6909" width="9.140625" style="2"/>
    <col min="6910" max="6910" width="1" style="2" customWidth="1"/>
    <col min="6911" max="6911" width="59.28515625" style="2" customWidth="1"/>
    <col min="6912" max="6912" width="8.140625" style="2" bestFit="1" customWidth="1"/>
    <col min="6913" max="6913" width="14" style="2" customWidth="1"/>
    <col min="6914" max="6914" width="2.28515625" style="2" customWidth="1"/>
    <col min="6915" max="6915" width="14" style="2" customWidth="1"/>
    <col min="6916" max="6916" width="2.28515625" style="2" customWidth="1"/>
    <col min="6917" max="6917" width="14" style="2" customWidth="1"/>
    <col min="6918" max="7165" width="9.140625" style="2"/>
    <col min="7166" max="7166" width="1" style="2" customWidth="1"/>
    <col min="7167" max="7167" width="59.28515625" style="2" customWidth="1"/>
    <col min="7168" max="7168" width="8.140625" style="2" bestFit="1" customWidth="1"/>
    <col min="7169" max="7169" width="14" style="2" customWidth="1"/>
    <col min="7170" max="7170" width="2.28515625" style="2" customWidth="1"/>
    <col min="7171" max="7171" width="14" style="2" customWidth="1"/>
    <col min="7172" max="7172" width="2.28515625" style="2" customWidth="1"/>
    <col min="7173" max="7173" width="14" style="2" customWidth="1"/>
    <col min="7174" max="7421" width="9.140625" style="2"/>
    <col min="7422" max="7422" width="1" style="2" customWidth="1"/>
    <col min="7423" max="7423" width="59.28515625" style="2" customWidth="1"/>
    <col min="7424" max="7424" width="8.140625" style="2" bestFit="1" customWidth="1"/>
    <col min="7425" max="7425" width="14" style="2" customWidth="1"/>
    <col min="7426" max="7426" width="2.28515625" style="2" customWidth="1"/>
    <col min="7427" max="7427" width="14" style="2" customWidth="1"/>
    <col min="7428" max="7428" width="2.28515625" style="2" customWidth="1"/>
    <col min="7429" max="7429" width="14" style="2" customWidth="1"/>
    <col min="7430" max="7677" width="9.140625" style="2"/>
    <col min="7678" max="7678" width="1" style="2" customWidth="1"/>
    <col min="7679" max="7679" width="59.28515625" style="2" customWidth="1"/>
    <col min="7680" max="7680" width="8.140625" style="2" bestFit="1" customWidth="1"/>
    <col min="7681" max="7681" width="14" style="2" customWidth="1"/>
    <col min="7682" max="7682" width="2.28515625" style="2" customWidth="1"/>
    <col min="7683" max="7683" width="14" style="2" customWidth="1"/>
    <col min="7684" max="7684" width="2.28515625" style="2" customWidth="1"/>
    <col min="7685" max="7685" width="14" style="2" customWidth="1"/>
    <col min="7686" max="7933" width="9.140625" style="2"/>
    <col min="7934" max="7934" width="1" style="2" customWidth="1"/>
    <col min="7935" max="7935" width="59.28515625" style="2" customWidth="1"/>
    <col min="7936" max="7936" width="8.140625" style="2" bestFit="1" customWidth="1"/>
    <col min="7937" max="7937" width="14" style="2" customWidth="1"/>
    <col min="7938" max="7938" width="2.28515625" style="2" customWidth="1"/>
    <col min="7939" max="7939" width="14" style="2" customWidth="1"/>
    <col min="7940" max="7940" width="2.28515625" style="2" customWidth="1"/>
    <col min="7941" max="7941" width="14" style="2" customWidth="1"/>
    <col min="7942" max="8189" width="9.140625" style="2"/>
    <col min="8190" max="8190" width="1" style="2" customWidth="1"/>
    <col min="8191" max="8191" width="59.28515625" style="2" customWidth="1"/>
    <col min="8192" max="8192" width="8.140625" style="2" bestFit="1" customWidth="1"/>
    <col min="8193" max="8193" width="14" style="2" customWidth="1"/>
    <col min="8194" max="8194" width="2.28515625" style="2" customWidth="1"/>
    <col min="8195" max="8195" width="14" style="2" customWidth="1"/>
    <col min="8196" max="8196" width="2.28515625" style="2" customWidth="1"/>
    <col min="8197" max="8197" width="14" style="2" customWidth="1"/>
    <col min="8198" max="8445" width="9.140625" style="2"/>
    <col min="8446" max="8446" width="1" style="2" customWidth="1"/>
    <col min="8447" max="8447" width="59.28515625" style="2" customWidth="1"/>
    <col min="8448" max="8448" width="8.140625" style="2" bestFit="1" customWidth="1"/>
    <col min="8449" max="8449" width="14" style="2" customWidth="1"/>
    <col min="8450" max="8450" width="2.28515625" style="2" customWidth="1"/>
    <col min="8451" max="8451" width="14" style="2" customWidth="1"/>
    <col min="8452" max="8452" width="2.28515625" style="2" customWidth="1"/>
    <col min="8453" max="8453" width="14" style="2" customWidth="1"/>
    <col min="8454" max="8701" width="9.140625" style="2"/>
    <col min="8702" max="8702" width="1" style="2" customWidth="1"/>
    <col min="8703" max="8703" width="59.28515625" style="2" customWidth="1"/>
    <col min="8704" max="8704" width="8.140625" style="2" bestFit="1" customWidth="1"/>
    <col min="8705" max="8705" width="14" style="2" customWidth="1"/>
    <col min="8706" max="8706" width="2.28515625" style="2" customWidth="1"/>
    <col min="8707" max="8707" width="14" style="2" customWidth="1"/>
    <col min="8708" max="8708" width="2.28515625" style="2" customWidth="1"/>
    <col min="8709" max="8709" width="14" style="2" customWidth="1"/>
    <col min="8710" max="8957" width="9.140625" style="2"/>
    <col min="8958" max="8958" width="1" style="2" customWidth="1"/>
    <col min="8959" max="8959" width="59.28515625" style="2" customWidth="1"/>
    <col min="8960" max="8960" width="8.140625" style="2" bestFit="1" customWidth="1"/>
    <col min="8961" max="8961" width="14" style="2" customWidth="1"/>
    <col min="8962" max="8962" width="2.28515625" style="2" customWidth="1"/>
    <col min="8963" max="8963" width="14" style="2" customWidth="1"/>
    <col min="8964" max="8964" width="2.28515625" style="2" customWidth="1"/>
    <col min="8965" max="8965" width="14" style="2" customWidth="1"/>
    <col min="8966" max="9213" width="9.140625" style="2"/>
    <col min="9214" max="9214" width="1" style="2" customWidth="1"/>
    <col min="9215" max="9215" width="59.28515625" style="2" customWidth="1"/>
    <col min="9216" max="9216" width="8.140625" style="2" bestFit="1" customWidth="1"/>
    <col min="9217" max="9217" width="14" style="2" customWidth="1"/>
    <col min="9218" max="9218" width="2.28515625" style="2" customWidth="1"/>
    <col min="9219" max="9219" width="14" style="2" customWidth="1"/>
    <col min="9220" max="9220" width="2.28515625" style="2" customWidth="1"/>
    <col min="9221" max="9221" width="14" style="2" customWidth="1"/>
    <col min="9222" max="9469" width="9.140625" style="2"/>
    <col min="9470" max="9470" width="1" style="2" customWidth="1"/>
    <col min="9471" max="9471" width="59.28515625" style="2" customWidth="1"/>
    <col min="9472" max="9472" width="8.140625" style="2" bestFit="1" customWidth="1"/>
    <col min="9473" max="9473" width="14" style="2" customWidth="1"/>
    <col min="9474" max="9474" width="2.28515625" style="2" customWidth="1"/>
    <col min="9475" max="9475" width="14" style="2" customWidth="1"/>
    <col min="9476" max="9476" width="2.28515625" style="2" customWidth="1"/>
    <col min="9477" max="9477" width="14" style="2" customWidth="1"/>
    <col min="9478" max="9725" width="9.140625" style="2"/>
    <col min="9726" max="9726" width="1" style="2" customWidth="1"/>
    <col min="9727" max="9727" width="59.28515625" style="2" customWidth="1"/>
    <col min="9728" max="9728" width="8.140625" style="2" bestFit="1" customWidth="1"/>
    <col min="9729" max="9729" width="14" style="2" customWidth="1"/>
    <col min="9730" max="9730" width="2.28515625" style="2" customWidth="1"/>
    <col min="9731" max="9731" width="14" style="2" customWidth="1"/>
    <col min="9732" max="9732" width="2.28515625" style="2" customWidth="1"/>
    <col min="9733" max="9733" width="14" style="2" customWidth="1"/>
    <col min="9734" max="9981" width="9.140625" style="2"/>
    <col min="9982" max="9982" width="1" style="2" customWidth="1"/>
    <col min="9983" max="9983" width="59.28515625" style="2" customWidth="1"/>
    <col min="9984" max="9984" width="8.140625" style="2" bestFit="1" customWidth="1"/>
    <col min="9985" max="9985" width="14" style="2" customWidth="1"/>
    <col min="9986" max="9986" width="2.28515625" style="2" customWidth="1"/>
    <col min="9987" max="9987" width="14" style="2" customWidth="1"/>
    <col min="9988" max="9988" width="2.28515625" style="2" customWidth="1"/>
    <col min="9989" max="9989" width="14" style="2" customWidth="1"/>
    <col min="9990" max="10237" width="9.140625" style="2"/>
    <col min="10238" max="10238" width="1" style="2" customWidth="1"/>
    <col min="10239" max="10239" width="59.28515625" style="2" customWidth="1"/>
    <col min="10240" max="10240" width="8.140625" style="2" bestFit="1" customWidth="1"/>
    <col min="10241" max="10241" width="14" style="2" customWidth="1"/>
    <col min="10242" max="10242" width="2.28515625" style="2" customWidth="1"/>
    <col min="10243" max="10243" width="14" style="2" customWidth="1"/>
    <col min="10244" max="10244" width="2.28515625" style="2" customWidth="1"/>
    <col min="10245" max="10245" width="14" style="2" customWidth="1"/>
    <col min="10246" max="10493" width="9.140625" style="2"/>
    <col min="10494" max="10494" width="1" style="2" customWidth="1"/>
    <col min="10495" max="10495" width="59.28515625" style="2" customWidth="1"/>
    <col min="10496" max="10496" width="8.140625" style="2" bestFit="1" customWidth="1"/>
    <col min="10497" max="10497" width="14" style="2" customWidth="1"/>
    <col min="10498" max="10498" width="2.28515625" style="2" customWidth="1"/>
    <col min="10499" max="10499" width="14" style="2" customWidth="1"/>
    <col min="10500" max="10500" width="2.28515625" style="2" customWidth="1"/>
    <col min="10501" max="10501" width="14" style="2" customWidth="1"/>
    <col min="10502" max="10749" width="9.140625" style="2"/>
    <col min="10750" max="10750" width="1" style="2" customWidth="1"/>
    <col min="10751" max="10751" width="59.28515625" style="2" customWidth="1"/>
    <col min="10752" max="10752" width="8.140625" style="2" bestFit="1" customWidth="1"/>
    <col min="10753" max="10753" width="14" style="2" customWidth="1"/>
    <col min="10754" max="10754" width="2.28515625" style="2" customWidth="1"/>
    <col min="10755" max="10755" width="14" style="2" customWidth="1"/>
    <col min="10756" max="10756" width="2.28515625" style="2" customWidth="1"/>
    <col min="10757" max="10757" width="14" style="2" customWidth="1"/>
    <col min="10758" max="11005" width="9.140625" style="2"/>
    <col min="11006" max="11006" width="1" style="2" customWidth="1"/>
    <col min="11007" max="11007" width="59.28515625" style="2" customWidth="1"/>
    <col min="11008" max="11008" width="8.140625" style="2" bestFit="1" customWidth="1"/>
    <col min="11009" max="11009" width="14" style="2" customWidth="1"/>
    <col min="11010" max="11010" width="2.28515625" style="2" customWidth="1"/>
    <col min="11011" max="11011" width="14" style="2" customWidth="1"/>
    <col min="11012" max="11012" width="2.28515625" style="2" customWidth="1"/>
    <col min="11013" max="11013" width="14" style="2" customWidth="1"/>
    <col min="11014" max="11261" width="9.140625" style="2"/>
    <col min="11262" max="11262" width="1" style="2" customWidth="1"/>
    <col min="11263" max="11263" width="59.28515625" style="2" customWidth="1"/>
    <col min="11264" max="11264" width="8.140625" style="2" bestFit="1" customWidth="1"/>
    <col min="11265" max="11265" width="14" style="2" customWidth="1"/>
    <col min="11266" max="11266" width="2.28515625" style="2" customWidth="1"/>
    <col min="11267" max="11267" width="14" style="2" customWidth="1"/>
    <col min="11268" max="11268" width="2.28515625" style="2" customWidth="1"/>
    <col min="11269" max="11269" width="14" style="2" customWidth="1"/>
    <col min="11270" max="11517" width="9.140625" style="2"/>
    <col min="11518" max="11518" width="1" style="2" customWidth="1"/>
    <col min="11519" max="11519" width="59.28515625" style="2" customWidth="1"/>
    <col min="11520" max="11520" width="8.140625" style="2" bestFit="1" customWidth="1"/>
    <col min="11521" max="11521" width="14" style="2" customWidth="1"/>
    <col min="11522" max="11522" width="2.28515625" style="2" customWidth="1"/>
    <col min="11523" max="11523" width="14" style="2" customWidth="1"/>
    <col min="11524" max="11524" width="2.28515625" style="2" customWidth="1"/>
    <col min="11525" max="11525" width="14" style="2" customWidth="1"/>
    <col min="11526" max="11773" width="9.140625" style="2"/>
    <col min="11774" max="11774" width="1" style="2" customWidth="1"/>
    <col min="11775" max="11775" width="59.28515625" style="2" customWidth="1"/>
    <col min="11776" max="11776" width="8.140625" style="2" bestFit="1" customWidth="1"/>
    <col min="11777" max="11777" width="14" style="2" customWidth="1"/>
    <col min="11778" max="11778" width="2.28515625" style="2" customWidth="1"/>
    <col min="11779" max="11779" width="14" style="2" customWidth="1"/>
    <col min="11780" max="11780" width="2.28515625" style="2" customWidth="1"/>
    <col min="11781" max="11781" width="14" style="2" customWidth="1"/>
    <col min="11782" max="12029" width="9.140625" style="2"/>
    <col min="12030" max="12030" width="1" style="2" customWidth="1"/>
    <col min="12031" max="12031" width="59.28515625" style="2" customWidth="1"/>
    <col min="12032" max="12032" width="8.140625" style="2" bestFit="1" customWidth="1"/>
    <col min="12033" max="12033" width="14" style="2" customWidth="1"/>
    <col min="12034" max="12034" width="2.28515625" style="2" customWidth="1"/>
    <col min="12035" max="12035" width="14" style="2" customWidth="1"/>
    <col min="12036" max="12036" width="2.28515625" style="2" customWidth="1"/>
    <col min="12037" max="12037" width="14" style="2" customWidth="1"/>
    <col min="12038" max="12285" width="9.140625" style="2"/>
    <col min="12286" max="12286" width="1" style="2" customWidth="1"/>
    <col min="12287" max="12287" width="59.28515625" style="2" customWidth="1"/>
    <col min="12288" max="12288" width="8.140625" style="2" bestFit="1" customWidth="1"/>
    <col min="12289" max="12289" width="14" style="2" customWidth="1"/>
    <col min="12290" max="12290" width="2.28515625" style="2" customWidth="1"/>
    <col min="12291" max="12291" width="14" style="2" customWidth="1"/>
    <col min="12292" max="12292" width="2.28515625" style="2" customWidth="1"/>
    <col min="12293" max="12293" width="14" style="2" customWidth="1"/>
    <col min="12294" max="12541" width="9.140625" style="2"/>
    <col min="12542" max="12542" width="1" style="2" customWidth="1"/>
    <col min="12543" max="12543" width="59.28515625" style="2" customWidth="1"/>
    <col min="12544" max="12544" width="8.140625" style="2" bestFit="1" customWidth="1"/>
    <col min="12545" max="12545" width="14" style="2" customWidth="1"/>
    <col min="12546" max="12546" width="2.28515625" style="2" customWidth="1"/>
    <col min="12547" max="12547" width="14" style="2" customWidth="1"/>
    <col min="12548" max="12548" width="2.28515625" style="2" customWidth="1"/>
    <col min="12549" max="12549" width="14" style="2" customWidth="1"/>
    <col min="12550" max="12797" width="9.140625" style="2"/>
    <col min="12798" max="12798" width="1" style="2" customWidth="1"/>
    <col min="12799" max="12799" width="59.28515625" style="2" customWidth="1"/>
    <col min="12800" max="12800" width="8.140625" style="2" bestFit="1" customWidth="1"/>
    <col min="12801" max="12801" width="14" style="2" customWidth="1"/>
    <col min="12802" max="12802" width="2.28515625" style="2" customWidth="1"/>
    <col min="12803" max="12803" width="14" style="2" customWidth="1"/>
    <col min="12804" max="12804" width="2.28515625" style="2" customWidth="1"/>
    <col min="12805" max="12805" width="14" style="2" customWidth="1"/>
    <col min="12806" max="13053" width="9.140625" style="2"/>
    <col min="13054" max="13054" width="1" style="2" customWidth="1"/>
    <col min="13055" max="13055" width="59.28515625" style="2" customWidth="1"/>
    <col min="13056" max="13056" width="8.140625" style="2" bestFit="1" customWidth="1"/>
    <col min="13057" max="13057" width="14" style="2" customWidth="1"/>
    <col min="13058" max="13058" width="2.28515625" style="2" customWidth="1"/>
    <col min="13059" max="13059" width="14" style="2" customWidth="1"/>
    <col min="13060" max="13060" width="2.28515625" style="2" customWidth="1"/>
    <col min="13061" max="13061" width="14" style="2" customWidth="1"/>
    <col min="13062" max="13309" width="9.140625" style="2"/>
    <col min="13310" max="13310" width="1" style="2" customWidth="1"/>
    <col min="13311" max="13311" width="59.28515625" style="2" customWidth="1"/>
    <col min="13312" max="13312" width="8.140625" style="2" bestFit="1" customWidth="1"/>
    <col min="13313" max="13313" width="14" style="2" customWidth="1"/>
    <col min="13314" max="13314" width="2.28515625" style="2" customWidth="1"/>
    <col min="13315" max="13315" width="14" style="2" customWidth="1"/>
    <col min="13316" max="13316" width="2.28515625" style="2" customWidth="1"/>
    <col min="13317" max="13317" width="14" style="2" customWidth="1"/>
    <col min="13318" max="13565" width="9.140625" style="2"/>
    <col min="13566" max="13566" width="1" style="2" customWidth="1"/>
    <col min="13567" max="13567" width="59.28515625" style="2" customWidth="1"/>
    <col min="13568" max="13568" width="8.140625" style="2" bestFit="1" customWidth="1"/>
    <col min="13569" max="13569" width="14" style="2" customWidth="1"/>
    <col min="13570" max="13570" width="2.28515625" style="2" customWidth="1"/>
    <col min="13571" max="13571" width="14" style="2" customWidth="1"/>
    <col min="13572" max="13572" width="2.28515625" style="2" customWidth="1"/>
    <col min="13573" max="13573" width="14" style="2" customWidth="1"/>
    <col min="13574" max="13821" width="9.140625" style="2"/>
    <col min="13822" max="13822" width="1" style="2" customWidth="1"/>
    <col min="13823" max="13823" width="59.28515625" style="2" customWidth="1"/>
    <col min="13824" max="13824" width="8.140625" style="2" bestFit="1" customWidth="1"/>
    <col min="13825" max="13825" width="14" style="2" customWidth="1"/>
    <col min="13826" max="13826" width="2.28515625" style="2" customWidth="1"/>
    <col min="13827" max="13827" width="14" style="2" customWidth="1"/>
    <col min="13828" max="13828" width="2.28515625" style="2" customWidth="1"/>
    <col min="13829" max="13829" width="14" style="2" customWidth="1"/>
    <col min="13830" max="14077" width="9.140625" style="2"/>
    <col min="14078" max="14078" width="1" style="2" customWidth="1"/>
    <col min="14079" max="14079" width="59.28515625" style="2" customWidth="1"/>
    <col min="14080" max="14080" width="8.140625" style="2" bestFit="1" customWidth="1"/>
    <col min="14081" max="14081" width="14" style="2" customWidth="1"/>
    <col min="14082" max="14082" width="2.28515625" style="2" customWidth="1"/>
    <col min="14083" max="14083" width="14" style="2" customWidth="1"/>
    <col min="14084" max="14084" width="2.28515625" style="2" customWidth="1"/>
    <col min="14085" max="14085" width="14" style="2" customWidth="1"/>
    <col min="14086" max="14333" width="9.140625" style="2"/>
    <col min="14334" max="14334" width="1" style="2" customWidth="1"/>
    <col min="14335" max="14335" width="59.28515625" style="2" customWidth="1"/>
    <col min="14336" max="14336" width="8.140625" style="2" bestFit="1" customWidth="1"/>
    <col min="14337" max="14337" width="14" style="2" customWidth="1"/>
    <col min="14338" max="14338" width="2.28515625" style="2" customWidth="1"/>
    <col min="14339" max="14339" width="14" style="2" customWidth="1"/>
    <col min="14340" max="14340" width="2.28515625" style="2" customWidth="1"/>
    <col min="14341" max="14341" width="14" style="2" customWidth="1"/>
    <col min="14342" max="14589" width="9.140625" style="2"/>
    <col min="14590" max="14590" width="1" style="2" customWidth="1"/>
    <col min="14591" max="14591" width="59.28515625" style="2" customWidth="1"/>
    <col min="14592" max="14592" width="8.140625" style="2" bestFit="1" customWidth="1"/>
    <col min="14593" max="14593" width="14" style="2" customWidth="1"/>
    <col min="14594" max="14594" width="2.28515625" style="2" customWidth="1"/>
    <col min="14595" max="14595" width="14" style="2" customWidth="1"/>
    <col min="14596" max="14596" width="2.28515625" style="2" customWidth="1"/>
    <col min="14597" max="14597" width="14" style="2" customWidth="1"/>
    <col min="14598" max="14845" width="9.140625" style="2"/>
    <col min="14846" max="14846" width="1" style="2" customWidth="1"/>
    <col min="14847" max="14847" width="59.28515625" style="2" customWidth="1"/>
    <col min="14848" max="14848" width="8.140625" style="2" bestFit="1" customWidth="1"/>
    <col min="14849" max="14849" width="14" style="2" customWidth="1"/>
    <col min="14850" max="14850" width="2.28515625" style="2" customWidth="1"/>
    <col min="14851" max="14851" width="14" style="2" customWidth="1"/>
    <col min="14852" max="14852" width="2.28515625" style="2" customWidth="1"/>
    <col min="14853" max="14853" width="14" style="2" customWidth="1"/>
    <col min="14854" max="15101" width="9.140625" style="2"/>
    <col min="15102" max="15102" width="1" style="2" customWidth="1"/>
    <col min="15103" max="15103" width="59.28515625" style="2" customWidth="1"/>
    <col min="15104" max="15104" width="8.140625" style="2" bestFit="1" customWidth="1"/>
    <col min="15105" max="15105" width="14" style="2" customWidth="1"/>
    <col min="15106" max="15106" width="2.28515625" style="2" customWidth="1"/>
    <col min="15107" max="15107" width="14" style="2" customWidth="1"/>
    <col min="15108" max="15108" width="2.28515625" style="2" customWidth="1"/>
    <col min="15109" max="15109" width="14" style="2" customWidth="1"/>
    <col min="15110" max="15357" width="9.140625" style="2"/>
    <col min="15358" max="15358" width="1" style="2" customWidth="1"/>
    <col min="15359" max="15359" width="59.28515625" style="2" customWidth="1"/>
    <col min="15360" max="15360" width="8.140625" style="2" bestFit="1" customWidth="1"/>
    <col min="15361" max="15361" width="14" style="2" customWidth="1"/>
    <col min="15362" max="15362" width="2.28515625" style="2" customWidth="1"/>
    <col min="15363" max="15363" width="14" style="2" customWidth="1"/>
    <col min="15364" max="15364" width="2.28515625" style="2" customWidth="1"/>
    <col min="15365" max="15365" width="14" style="2" customWidth="1"/>
    <col min="15366" max="15613" width="9.140625" style="2"/>
    <col min="15614" max="15614" width="1" style="2" customWidth="1"/>
    <col min="15615" max="15615" width="59.28515625" style="2" customWidth="1"/>
    <col min="15616" max="15616" width="8.140625" style="2" bestFit="1" customWidth="1"/>
    <col min="15617" max="15617" width="14" style="2" customWidth="1"/>
    <col min="15618" max="15618" width="2.28515625" style="2" customWidth="1"/>
    <col min="15619" max="15619" width="14" style="2" customWidth="1"/>
    <col min="15620" max="15620" width="2.28515625" style="2" customWidth="1"/>
    <col min="15621" max="15621" width="14" style="2" customWidth="1"/>
    <col min="15622" max="15869" width="9.140625" style="2"/>
    <col min="15870" max="15870" width="1" style="2" customWidth="1"/>
    <col min="15871" max="15871" width="59.28515625" style="2" customWidth="1"/>
    <col min="15872" max="15872" width="8.140625" style="2" bestFit="1" customWidth="1"/>
    <col min="15873" max="15873" width="14" style="2" customWidth="1"/>
    <col min="15874" max="15874" width="2.28515625" style="2" customWidth="1"/>
    <col min="15875" max="15875" width="14" style="2" customWidth="1"/>
    <col min="15876" max="15876" width="2.28515625" style="2" customWidth="1"/>
    <col min="15877" max="15877" width="14" style="2" customWidth="1"/>
    <col min="15878" max="16125" width="9.140625" style="2"/>
    <col min="16126" max="16126" width="1" style="2" customWidth="1"/>
    <col min="16127" max="16127" width="59.28515625" style="2" customWidth="1"/>
    <col min="16128" max="16128" width="8.140625" style="2" bestFit="1" customWidth="1"/>
    <col min="16129" max="16129" width="14" style="2" customWidth="1"/>
    <col min="16130" max="16130" width="2.28515625" style="2" customWidth="1"/>
    <col min="16131" max="16131" width="14" style="2" customWidth="1"/>
    <col min="16132" max="16132" width="2.28515625" style="2" customWidth="1"/>
    <col min="16133" max="16133" width="14" style="2" customWidth="1"/>
    <col min="16134" max="16384" width="9.140625" style="2"/>
  </cols>
  <sheetData>
    <row r="1" spans="1:9" ht="18" customHeight="1">
      <c r="A1"/>
      <c r="B1" s="52">
        <f>Index!D1</f>
        <v>0</v>
      </c>
      <c r="C1"/>
      <c r="D1" s="95"/>
      <c r="E1" s="95"/>
      <c r="F1" s="95"/>
      <c r="G1" s="91"/>
    </row>
    <row r="2" spans="1:9">
      <c r="A2"/>
      <c r="B2" s="1" t="s">
        <v>166</v>
      </c>
      <c r="C2" s="3"/>
      <c r="D2" s="3"/>
      <c r="E2" s="3"/>
      <c r="F2" s="4"/>
      <c r="G2" s="91"/>
    </row>
    <row r="3" spans="1:9" ht="5.25" customHeight="1">
      <c r="A3"/>
      <c r="B3" s="1"/>
      <c r="C3" s="3"/>
      <c r="D3" s="3"/>
      <c r="E3" s="3"/>
      <c r="F3" s="4"/>
      <c r="G3" s="91"/>
    </row>
    <row r="4" spans="1:9" ht="14.25" customHeight="1">
      <c r="A4"/>
      <c r="B4" s="1" t="s">
        <v>236</v>
      </c>
      <c r="C4" s="3"/>
      <c r="D4" s="5" t="s">
        <v>193</v>
      </c>
      <c r="E4" s="6"/>
      <c r="F4" s="5" t="s">
        <v>65</v>
      </c>
      <c r="G4" s="91"/>
    </row>
    <row r="5" spans="1:9">
      <c r="A5"/>
      <c r="B5" s="3" t="s">
        <v>147</v>
      </c>
      <c r="C5" s="20"/>
      <c r="D5" s="7" t="str">
        <f>Index!D3</f>
        <v>31/3/2022</v>
      </c>
      <c r="E5" s="21"/>
      <c r="F5" s="8" t="str">
        <f>Index!D5</f>
        <v>31/3/2021</v>
      </c>
    </row>
    <row r="6" spans="1:9">
      <c r="A6"/>
      <c r="B6" s="20"/>
      <c r="C6" s="9" t="s">
        <v>0</v>
      </c>
      <c r="D6" s="22" t="s">
        <v>1</v>
      </c>
      <c r="E6" s="23"/>
      <c r="F6" s="22" t="s">
        <v>64</v>
      </c>
    </row>
    <row r="7" spans="1:9" ht="15" customHeight="1">
      <c r="A7"/>
      <c r="B7" s="10" t="s">
        <v>171</v>
      </c>
      <c r="C7" s="9" t="s">
        <v>2</v>
      </c>
      <c r="D7" s="11"/>
      <c r="E7" s="22"/>
      <c r="F7" s="11"/>
      <c r="G7" s="91"/>
      <c r="H7" s="91"/>
    </row>
    <row r="8" spans="1:9" ht="15" customHeight="1">
      <c r="A8"/>
      <c r="B8" s="14" t="s">
        <v>77</v>
      </c>
      <c r="C8" s="13">
        <v>11000</v>
      </c>
      <c r="D8" s="58">
        <f>'PROPERTY TAX WORKSHEET'!H27</f>
        <v>475166.47570000007</v>
      </c>
      <c r="E8" s="25"/>
      <c r="F8" s="24">
        <f>466076-1380</f>
        <v>464696</v>
      </c>
      <c r="G8" s="91"/>
      <c r="H8" s="91"/>
    </row>
    <row r="9" spans="1:9" ht="15" customHeight="1">
      <c r="A9"/>
      <c r="B9" s="14" t="s">
        <v>145</v>
      </c>
      <c r="C9" s="13">
        <v>12000</v>
      </c>
      <c r="D9" s="24">
        <f>113000+24000</f>
        <v>137000</v>
      </c>
      <c r="E9" s="25"/>
      <c r="F9" s="24">
        <f>112712+24000</f>
        <v>136712</v>
      </c>
      <c r="G9" s="91"/>
      <c r="H9" s="91"/>
    </row>
    <row r="10" spans="1:9" ht="15" customHeight="1">
      <c r="A10"/>
      <c r="B10" s="14" t="s">
        <v>78</v>
      </c>
      <c r="C10" s="13">
        <v>18000</v>
      </c>
      <c r="D10" s="24">
        <v>9294</v>
      </c>
      <c r="E10" s="25"/>
      <c r="F10" s="24">
        <v>8873</v>
      </c>
      <c r="G10" s="91"/>
      <c r="H10" s="91"/>
    </row>
    <row r="11" spans="1:9" ht="15" customHeight="1">
      <c r="A11"/>
      <c r="B11" s="14" t="s">
        <v>172</v>
      </c>
      <c r="C11" s="13">
        <v>12100</v>
      </c>
      <c r="D11" s="24"/>
      <c r="E11" s="25"/>
      <c r="F11" s="24"/>
      <c r="G11" s="91"/>
      <c r="H11" s="91"/>
    </row>
    <row r="12" spans="1:9" ht="15" customHeight="1">
      <c r="A12"/>
      <c r="B12" s="14" t="s">
        <v>173</v>
      </c>
      <c r="C12" s="13">
        <v>18001</v>
      </c>
      <c r="D12" s="24">
        <v>3000</v>
      </c>
      <c r="E12" s="25"/>
      <c r="F12" s="24">
        <v>3000</v>
      </c>
      <c r="G12" s="91"/>
      <c r="H12" s="91"/>
    </row>
    <row r="13" spans="1:9" ht="15" customHeight="1">
      <c r="A13"/>
      <c r="B13" s="14" t="s">
        <v>67</v>
      </c>
      <c r="C13" s="13">
        <v>13000</v>
      </c>
      <c r="D13" s="24"/>
      <c r="E13" s="25"/>
      <c r="F13" s="24"/>
      <c r="G13" s="91"/>
      <c r="H13" s="91"/>
    </row>
    <row r="14" spans="1:9" ht="15" customHeight="1">
      <c r="A14"/>
      <c r="B14" s="14" t="s">
        <v>66</v>
      </c>
      <c r="C14" s="13">
        <v>14000</v>
      </c>
      <c r="D14" s="24">
        <f>21600+60000+1000+500+500+32000</f>
        <v>115600</v>
      </c>
      <c r="E14" s="25"/>
      <c r="F14" s="24">
        <f>21600+55100+10000</f>
        <v>86700</v>
      </c>
      <c r="G14" s="91"/>
      <c r="H14" s="91"/>
    </row>
    <row r="15" spans="1:9" ht="15" customHeight="1">
      <c r="A15"/>
      <c r="B15" s="14" t="s">
        <v>68</v>
      </c>
      <c r="C15" s="13">
        <v>15000</v>
      </c>
      <c r="D15" s="24">
        <f>4500+3000+500+1000+2000+100</f>
        <v>11100</v>
      </c>
      <c r="E15" s="25"/>
      <c r="F15" s="24">
        <f>6500+4347+875+30</f>
        <v>11752</v>
      </c>
      <c r="G15" s="91"/>
      <c r="H15" s="90" t="s">
        <v>251</v>
      </c>
      <c r="I15" s="92"/>
    </row>
    <row r="16" spans="1:9" ht="15" customHeight="1">
      <c r="A16"/>
      <c r="B16" s="14" t="s">
        <v>168</v>
      </c>
      <c r="C16" s="13">
        <v>16000</v>
      </c>
      <c r="D16" s="24">
        <f>5000+8500</f>
        <v>13500</v>
      </c>
      <c r="E16" s="25"/>
      <c r="F16" s="24">
        <v>13500</v>
      </c>
      <c r="G16" s="91"/>
      <c r="H16" s="90" t="s">
        <v>252</v>
      </c>
      <c r="I16" s="92"/>
    </row>
    <row r="17" spans="1:9" ht="15" customHeight="1">
      <c r="A17"/>
      <c r="B17" s="14" t="s">
        <v>167</v>
      </c>
      <c r="C17" s="13">
        <v>17000</v>
      </c>
      <c r="D17" s="24">
        <f>4000+18000+14000+45000</f>
        <v>81000</v>
      </c>
      <c r="E17" s="25"/>
      <c r="F17" s="24">
        <f>26000+6500</f>
        <v>32500</v>
      </c>
      <c r="G17" s="91"/>
      <c r="H17" s="91"/>
    </row>
    <row r="18" spans="1:9" ht="15" customHeight="1" thickBot="1">
      <c r="A18"/>
      <c r="B18" s="14" t="s">
        <v>69</v>
      </c>
      <c r="C18" s="13">
        <v>19000</v>
      </c>
      <c r="D18" s="70">
        <v>35000</v>
      </c>
      <c r="E18" s="25"/>
      <c r="F18" s="26">
        <v>35000</v>
      </c>
      <c r="G18" s="91"/>
      <c r="H18" s="91"/>
    </row>
    <row r="19" spans="1:9" ht="15" customHeight="1" thickBot="1">
      <c r="A19"/>
      <c r="B19" s="10" t="s">
        <v>170</v>
      </c>
      <c r="D19" s="35">
        <f>SUM(D8:D18)</f>
        <v>880660.47570000007</v>
      </c>
      <c r="E19" s="12"/>
      <c r="F19" s="27">
        <f>SUM(F8:F18)</f>
        <v>792733</v>
      </c>
      <c r="G19" s="91" t="s">
        <v>225</v>
      </c>
      <c r="H19" s="91" t="s">
        <v>226</v>
      </c>
      <c r="I19" s="94" t="s">
        <v>250</v>
      </c>
    </row>
    <row r="20" spans="1:9" ht="15" customHeight="1" thickTop="1" thickBot="1">
      <c r="A20"/>
      <c r="B20" s="10" t="s">
        <v>169</v>
      </c>
      <c r="C20" s="16"/>
      <c r="D20" s="17"/>
      <c r="E20" s="25"/>
      <c r="F20" s="17"/>
      <c r="G20" s="91"/>
      <c r="H20" s="91"/>
    </row>
    <row r="21" spans="1:9" ht="15" customHeight="1" thickBot="1">
      <c r="A21"/>
      <c r="B21" s="14" t="s">
        <v>70</v>
      </c>
      <c r="C21" s="13">
        <v>21000</v>
      </c>
      <c r="D21" s="57">
        <f>'EXPENSE  DETAIL'!$D$27</f>
        <v>148300</v>
      </c>
      <c r="E21" s="25"/>
      <c r="F21" s="57">
        <f>'EXPENSE  DETAIL'!F27</f>
        <v>72369</v>
      </c>
      <c r="G21" s="91" t="s">
        <v>227</v>
      </c>
      <c r="H21" s="91" t="s">
        <v>237</v>
      </c>
      <c r="I21" s="94" t="s">
        <v>250</v>
      </c>
    </row>
    <row r="22" spans="1:9" ht="15" customHeight="1" thickTop="1" thickBot="1">
      <c r="A22"/>
      <c r="B22" s="14" t="s">
        <v>71</v>
      </c>
      <c r="C22" s="13">
        <v>25000</v>
      </c>
      <c r="D22" s="57">
        <f>'EXPENSE  DETAIL'!$D$42</f>
        <v>23865</v>
      </c>
      <c r="E22" s="25"/>
      <c r="F22" s="57">
        <f>'EXPENSE  DETAIL'!F42</f>
        <v>19490</v>
      </c>
      <c r="G22" s="91" t="s">
        <v>228</v>
      </c>
      <c r="H22" s="91" t="s">
        <v>238</v>
      </c>
      <c r="I22" s="94" t="s">
        <v>250</v>
      </c>
    </row>
    <row r="23" spans="1:9" ht="15" customHeight="1" thickTop="1" thickBot="1">
      <c r="A23"/>
      <c r="B23" s="14" t="s">
        <v>72</v>
      </c>
      <c r="C23" s="13">
        <v>23000</v>
      </c>
      <c r="D23" s="57">
        <f>+'EXPENSE  DETAIL'!D94</f>
        <v>105725</v>
      </c>
      <c r="E23" s="25"/>
      <c r="F23" s="57">
        <f>'EXPENSE  DETAIL'!F94</f>
        <v>101200</v>
      </c>
      <c r="G23" s="91" t="s">
        <v>229</v>
      </c>
      <c r="H23" s="91" t="s">
        <v>239</v>
      </c>
      <c r="I23" s="94" t="s">
        <v>250</v>
      </c>
    </row>
    <row r="24" spans="1:9" ht="15" customHeight="1" thickTop="1" thickBot="1">
      <c r="A24"/>
      <c r="B24" s="14" t="s">
        <v>73</v>
      </c>
      <c r="C24" s="13">
        <v>22000</v>
      </c>
      <c r="D24" s="57">
        <f>'EXPENSE  DETAIL'!$D$56</f>
        <v>96693</v>
      </c>
      <c r="E24" s="25"/>
      <c r="F24" s="57">
        <f>'EXPENSE  DETAIL'!F56</f>
        <v>95739</v>
      </c>
      <c r="G24" s="91" t="s">
        <v>230</v>
      </c>
      <c r="H24" s="91" t="s">
        <v>240</v>
      </c>
      <c r="I24" s="94" t="s">
        <v>250</v>
      </c>
    </row>
    <row r="25" spans="1:9" ht="15" customHeight="1" thickTop="1" thickBot="1">
      <c r="A25"/>
      <c r="B25" s="14" t="s">
        <v>74</v>
      </c>
      <c r="C25" s="13">
        <v>24000</v>
      </c>
      <c r="D25" s="57">
        <f>'EXPENSE  DETAIL'!$D$68</f>
        <v>34000</v>
      </c>
      <c r="E25" s="25"/>
      <c r="F25" s="57">
        <f>'EXPENSE  DETAIL'!F68</f>
        <v>50500</v>
      </c>
      <c r="G25" s="91" t="s">
        <v>231</v>
      </c>
      <c r="H25" s="91" t="s">
        <v>241</v>
      </c>
      <c r="I25" s="94" t="s">
        <v>250</v>
      </c>
    </row>
    <row r="26" spans="1:9" ht="15" customHeight="1" thickTop="1" thickBot="1">
      <c r="A26"/>
      <c r="B26" s="14" t="s">
        <v>75</v>
      </c>
      <c r="C26" s="13">
        <v>22001</v>
      </c>
      <c r="D26" s="57">
        <f>'EXPENSE  DETAIL'!$D$78</f>
        <v>145753</v>
      </c>
      <c r="E26" s="25"/>
      <c r="F26" s="57">
        <f>'EXPENSE  DETAIL'!F78</f>
        <v>141508</v>
      </c>
      <c r="G26" s="91" t="s">
        <v>232</v>
      </c>
      <c r="H26" s="91" t="s">
        <v>242</v>
      </c>
      <c r="I26" s="94" t="s">
        <v>250</v>
      </c>
    </row>
    <row r="27" spans="1:9" ht="15" customHeight="1" thickTop="1">
      <c r="A27"/>
      <c r="B27" s="14" t="s">
        <v>76</v>
      </c>
      <c r="C27" s="13">
        <v>27000</v>
      </c>
      <c r="D27" s="58">
        <f>+'EXPENSE  DETAIL'!D109</f>
        <v>257500</v>
      </c>
      <c r="E27" s="25"/>
      <c r="F27" s="58">
        <f>'EXPENSE  DETAIL'!F109</f>
        <v>217518</v>
      </c>
      <c r="G27" s="91" t="s">
        <v>233</v>
      </c>
      <c r="H27" s="91" t="s">
        <v>243</v>
      </c>
      <c r="I27" s="94" t="s">
        <v>250</v>
      </c>
    </row>
    <row r="28" spans="1:9" ht="15" customHeight="1" thickBot="1">
      <c r="A28"/>
      <c r="B28" s="14" t="s">
        <v>146</v>
      </c>
      <c r="C28" s="13"/>
      <c r="D28" s="68">
        <v>91600</v>
      </c>
      <c r="E28" s="25"/>
      <c r="F28" s="53">
        <v>86135</v>
      </c>
      <c r="G28" s="91"/>
      <c r="H28" s="91"/>
    </row>
    <row r="29" spans="1:9" ht="15" customHeight="1" thickBot="1">
      <c r="A29"/>
      <c r="B29" s="10" t="s">
        <v>221</v>
      </c>
      <c r="C29" s="15"/>
      <c r="D29" s="27">
        <f>SUM(D21:D28)</f>
        <v>903436</v>
      </c>
      <c r="E29" s="12"/>
      <c r="F29" s="27">
        <f>SUM(F21:F28)</f>
        <v>784459</v>
      </c>
      <c r="G29" s="91"/>
      <c r="H29" s="91"/>
    </row>
    <row r="30" spans="1:9" ht="6" customHeight="1" thickTop="1">
      <c r="A30"/>
      <c r="B30" s="10"/>
      <c r="C30" s="15"/>
      <c r="D30" s="28"/>
      <c r="E30" s="12"/>
      <c r="F30" s="28"/>
      <c r="G30" s="91"/>
      <c r="H30" s="91"/>
    </row>
    <row r="31" spans="1:9" ht="15" customHeight="1" thickBot="1">
      <c r="A31"/>
      <c r="B31" s="10" t="s">
        <v>178</v>
      </c>
      <c r="C31" s="16"/>
      <c r="D31" s="19">
        <f>+(D19-D29)</f>
        <v>-22775.524299999932</v>
      </c>
      <c r="E31" s="25"/>
      <c r="F31" s="19">
        <f>+(F19-F29)</f>
        <v>8274</v>
      </c>
      <c r="G31" s="91"/>
      <c r="H31" s="91"/>
    </row>
    <row r="32" spans="1:9" ht="15" customHeight="1" thickTop="1">
      <c r="A32"/>
      <c r="B32" s="10"/>
      <c r="C32" s="16"/>
      <c r="D32" s="62"/>
      <c r="E32" s="25"/>
      <c r="F32" s="62"/>
      <c r="G32" s="91"/>
      <c r="H32" s="91"/>
    </row>
    <row r="33" spans="1:9" ht="15.75" customHeight="1" thickBot="1">
      <c r="A33"/>
      <c r="B33" s="10"/>
      <c r="C33" s="16"/>
      <c r="D33" s="83"/>
      <c r="E33" s="25"/>
      <c r="F33" s="62"/>
      <c r="G33" s="91"/>
      <c r="H33" s="91"/>
    </row>
    <row r="34" spans="1:9" ht="15" customHeight="1">
      <c r="A34"/>
      <c r="B34" s="63" t="s">
        <v>203</v>
      </c>
      <c r="C34" s="87"/>
      <c r="D34" s="84">
        <f>D31+D28</f>
        <v>68824.475700000068</v>
      </c>
      <c r="E34" s="85"/>
      <c r="F34" s="86"/>
      <c r="G34" s="91"/>
      <c r="H34" s="91"/>
    </row>
    <row r="35" spans="1:9" ht="15" customHeight="1" thickBot="1">
      <c r="A35"/>
      <c r="B35" s="99" t="str">
        <f>IF(D34&lt;0,"Section 153 (1) of the MGA prohibits budgeting for a deficit!","Budget meets requirements of MGA 153 (1).")</f>
        <v>Budget meets requirements of MGA 153 (1).</v>
      </c>
      <c r="C35" s="100"/>
      <c r="D35" s="100"/>
      <c r="E35" s="100"/>
      <c r="F35" s="101"/>
      <c r="G35" s="91"/>
      <c r="H35" s="91"/>
    </row>
    <row r="36" spans="1:9" ht="15.75" customHeight="1">
      <c r="A36"/>
      <c r="B36" s="10"/>
      <c r="C36" s="16"/>
      <c r="D36" s="62"/>
      <c r="E36" s="25"/>
      <c r="F36" s="62"/>
      <c r="G36" s="91"/>
      <c r="H36" s="91"/>
    </row>
    <row r="37" spans="1:9" ht="15" customHeight="1" thickBot="1">
      <c r="A37"/>
      <c r="B37" s="10"/>
      <c r="C37" s="16"/>
      <c r="D37" s="62"/>
      <c r="E37" s="25"/>
      <c r="F37" s="62"/>
      <c r="G37" s="91"/>
      <c r="H37" s="91"/>
    </row>
    <row r="38" spans="1:9" ht="15" customHeight="1">
      <c r="A38"/>
      <c r="B38" s="96" t="s">
        <v>202</v>
      </c>
      <c r="C38" s="97"/>
      <c r="D38" s="97"/>
      <c r="E38" s="97"/>
      <c r="F38" s="98"/>
      <c r="G38" s="91"/>
      <c r="H38" s="91"/>
    </row>
    <row r="39" spans="1:9" ht="15" customHeight="1">
      <c r="A39"/>
      <c r="B39" s="71" t="s">
        <v>4</v>
      </c>
      <c r="D39" s="64"/>
      <c r="E39" s="25"/>
      <c r="F39" s="72"/>
      <c r="G39" s="91"/>
      <c r="H39" s="91"/>
    </row>
    <row r="40" spans="1:9" ht="15" customHeight="1">
      <c r="A40"/>
      <c r="B40" s="73" t="s">
        <v>5</v>
      </c>
      <c r="C40" s="74"/>
      <c r="D40" s="68">
        <v>0</v>
      </c>
      <c r="E40" s="25"/>
      <c r="F40" s="75">
        <v>0</v>
      </c>
      <c r="G40" s="91" t="s">
        <v>244</v>
      </c>
      <c r="H40" s="91" t="s">
        <v>245</v>
      </c>
      <c r="I40" s="94" t="s">
        <v>248</v>
      </c>
    </row>
    <row r="41" spans="1:9" ht="15" customHeight="1">
      <c r="A41"/>
      <c r="B41" s="73" t="s">
        <v>6</v>
      </c>
      <c r="C41" s="74">
        <v>29030</v>
      </c>
      <c r="D41" s="68">
        <v>-140950</v>
      </c>
      <c r="E41" s="25"/>
      <c r="F41" s="75">
        <v>-115625</v>
      </c>
      <c r="G41" s="91" t="s">
        <v>246</v>
      </c>
      <c r="H41" s="91" t="s">
        <v>247</v>
      </c>
      <c r="I41" s="94" t="s">
        <v>249</v>
      </c>
    </row>
    <row r="42" spans="1:9" ht="15" customHeight="1">
      <c r="A42"/>
      <c r="B42" s="76" t="s">
        <v>187</v>
      </c>
      <c r="C42" s="74"/>
      <c r="D42" s="68"/>
      <c r="E42" s="25"/>
      <c r="F42" s="75"/>
      <c r="G42" s="91"/>
      <c r="H42" s="91"/>
    </row>
    <row r="43" spans="1:9" ht="15" customHeight="1" thickBot="1">
      <c r="A43"/>
      <c r="B43" s="77" t="s">
        <v>179</v>
      </c>
      <c r="C43" s="74"/>
      <c r="D43" s="65">
        <f>SUM(D40:D42)</f>
        <v>-140950</v>
      </c>
      <c r="E43" s="67"/>
      <c r="F43" s="78">
        <f>SUM(F40:F42)</f>
        <v>-115625</v>
      </c>
      <c r="G43" s="91"/>
      <c r="H43" s="91"/>
    </row>
    <row r="44" spans="1:9" ht="6.75" customHeight="1" thickTop="1">
      <c r="A44"/>
      <c r="B44" s="77"/>
      <c r="C44" s="16"/>
      <c r="D44" s="62"/>
      <c r="E44" s="25"/>
      <c r="F44" s="72"/>
      <c r="G44" s="91"/>
      <c r="H44" s="91"/>
    </row>
    <row r="45" spans="1:9" ht="14.25" customHeight="1">
      <c r="A45"/>
      <c r="B45" s="77" t="s">
        <v>192</v>
      </c>
      <c r="C45" s="16"/>
      <c r="D45" s="62"/>
      <c r="E45" s="25"/>
      <c r="F45" s="72"/>
      <c r="G45" s="91"/>
      <c r="H45" s="91"/>
    </row>
    <row r="46" spans="1:9" ht="14.25" customHeight="1">
      <c r="A46"/>
      <c r="B46" s="79" t="s">
        <v>189</v>
      </c>
      <c r="C46" s="16"/>
      <c r="D46" s="69"/>
      <c r="E46" s="25"/>
      <c r="F46" s="80"/>
      <c r="G46" s="91"/>
      <c r="H46" s="91"/>
    </row>
    <row r="47" spans="1:9" ht="14.25" customHeight="1">
      <c r="A47"/>
      <c r="B47" s="81" t="s">
        <v>216</v>
      </c>
      <c r="C47" s="74">
        <v>1066000</v>
      </c>
      <c r="D47" s="69">
        <v>-33845</v>
      </c>
      <c r="E47" s="25"/>
      <c r="F47" s="80">
        <v>-37136</v>
      </c>
      <c r="G47" s="93" t="s">
        <v>234</v>
      </c>
      <c r="H47" s="93" t="s">
        <v>234</v>
      </c>
      <c r="I47" s="94" t="s">
        <v>250</v>
      </c>
    </row>
    <row r="48" spans="1:9" ht="14.25" customHeight="1">
      <c r="A48"/>
      <c r="B48" s="81" t="s">
        <v>190</v>
      </c>
      <c r="C48" s="16"/>
      <c r="D48" s="69">
        <v>-105900</v>
      </c>
      <c r="E48" s="25"/>
      <c r="F48" s="80">
        <v>-42000</v>
      </c>
      <c r="G48" s="93" t="s">
        <v>235</v>
      </c>
      <c r="H48" s="93" t="s">
        <v>235</v>
      </c>
      <c r="I48" s="94" t="s">
        <v>250</v>
      </c>
    </row>
    <row r="49" spans="1:8" ht="14.25" customHeight="1" thickBot="1">
      <c r="A49"/>
      <c r="B49" s="77" t="s">
        <v>191</v>
      </c>
      <c r="C49" s="16"/>
      <c r="D49" s="19">
        <f>SUM(D46:D48)</f>
        <v>-139745</v>
      </c>
      <c r="E49" s="25"/>
      <c r="F49" s="82">
        <f>SUM(F46:F48)</f>
        <v>-79136</v>
      </c>
      <c r="G49" s="91"/>
      <c r="H49" s="91"/>
    </row>
    <row r="50" spans="1:8" ht="13.5" customHeight="1" thickTop="1">
      <c r="A50"/>
      <c r="B50" s="77"/>
      <c r="C50" s="16"/>
      <c r="D50" s="62"/>
      <c r="E50" s="25"/>
      <c r="F50" s="72"/>
      <c r="G50" s="91"/>
      <c r="H50" s="91"/>
    </row>
    <row r="51" spans="1:8" ht="14.25" customHeight="1" thickBot="1">
      <c r="A51"/>
      <c r="B51" s="77" t="s">
        <v>188</v>
      </c>
      <c r="C51" s="16"/>
      <c r="D51" s="19">
        <f>D31+D49+D43</f>
        <v>-303470.52429999993</v>
      </c>
      <c r="E51" s="25"/>
      <c r="F51" s="82">
        <f>F31+F49+F43</f>
        <v>-186487</v>
      </c>
      <c r="G51" s="91"/>
      <c r="H51" s="90" t="s">
        <v>251</v>
      </c>
    </row>
    <row r="52" spans="1:8" ht="14.25" customHeight="1" thickTop="1">
      <c r="A52"/>
      <c r="B52" s="77"/>
      <c r="C52" s="16"/>
      <c r="D52" s="62"/>
      <c r="E52" s="25"/>
      <c r="F52" s="72"/>
      <c r="G52" s="91"/>
      <c r="H52" s="90" t="s">
        <v>252</v>
      </c>
    </row>
    <row r="53" spans="1:8" ht="14.25" customHeight="1">
      <c r="A53"/>
      <c r="B53" s="102" t="s">
        <v>204</v>
      </c>
      <c r="C53" s="102"/>
      <c r="D53" s="102"/>
      <c r="E53" s="102"/>
      <c r="F53" s="102"/>
      <c r="G53" s="91"/>
    </row>
    <row r="54" spans="1:8" ht="14.25" customHeight="1">
      <c r="A54"/>
      <c r="C54" s="29"/>
      <c r="E54" s="25"/>
      <c r="G54" s="91"/>
    </row>
    <row r="55" spans="1:8" ht="14.25" customHeight="1">
      <c r="A55"/>
      <c r="C55" s="29"/>
      <c r="E55" s="25"/>
      <c r="G55" s="91"/>
    </row>
    <row r="56" spans="1:8" ht="15" customHeight="1">
      <c r="A56"/>
      <c r="C56" s="29"/>
      <c r="E56" s="16"/>
      <c r="G56" s="91"/>
      <c r="H56" s="91"/>
    </row>
    <row r="57" spans="1:8" ht="15" customHeight="1">
      <c r="A57"/>
      <c r="C57" s="29"/>
      <c r="E57" s="16"/>
      <c r="G57" s="91"/>
      <c r="H57" s="91"/>
    </row>
    <row r="58" spans="1:8" ht="14.25" customHeight="1">
      <c r="A58"/>
      <c r="C58" s="29"/>
      <c r="E58" s="25"/>
      <c r="G58" s="91"/>
    </row>
    <row r="59" spans="1:8" ht="14.25" customHeight="1">
      <c r="A59"/>
      <c r="C59" s="29"/>
      <c r="E59" s="25"/>
      <c r="G59" s="91"/>
    </row>
    <row r="60" spans="1:8">
      <c r="C60" s="29"/>
    </row>
    <row r="61" spans="1:8">
      <c r="C61" s="29"/>
    </row>
    <row r="62" spans="1:8">
      <c r="C62" s="29"/>
    </row>
    <row r="63" spans="1:8">
      <c r="C63" s="29"/>
    </row>
    <row r="64" spans="1:8">
      <c r="C64" s="29"/>
    </row>
    <row r="65" spans="3:3">
      <c r="C65" s="29"/>
    </row>
    <row r="66" spans="3:3">
      <c r="C66" s="29"/>
    </row>
    <row r="67" spans="3:3">
      <c r="C67" s="29"/>
    </row>
    <row r="68" spans="3:3">
      <c r="C68" s="29"/>
    </row>
    <row r="69" spans="3:3">
      <c r="C69" s="29"/>
    </row>
    <row r="70" spans="3:3">
      <c r="C70" s="29"/>
    </row>
    <row r="71" spans="3:3">
      <c r="C71" s="29"/>
    </row>
    <row r="72" spans="3:3">
      <c r="C72" s="29"/>
    </row>
    <row r="73" spans="3:3">
      <c r="C73" s="29"/>
    </row>
    <row r="74" spans="3:3">
      <c r="C74" s="29"/>
    </row>
    <row r="75" spans="3:3">
      <c r="C75" s="29"/>
    </row>
    <row r="76" spans="3:3">
      <c r="C76" s="29"/>
    </row>
  </sheetData>
  <mergeCells count="4">
    <mergeCell ref="D1:F1"/>
    <mergeCell ref="B38:F38"/>
    <mergeCell ref="B35:F35"/>
    <mergeCell ref="B53:F53"/>
  </mergeCells>
  <hyperlinks>
    <hyperlink ref="C8" location="Definitions!A4" display="Definitions!A4" xr:uid="{00000000-0004-0000-0100-000000000000}"/>
    <hyperlink ref="C9" location="Definitions!A7" display="Definitions!A7" xr:uid="{00000000-0004-0000-0100-000001000000}"/>
    <hyperlink ref="C13" location="Definitions!A13" display="Definitions!A13" xr:uid="{00000000-0004-0000-0100-000002000000}"/>
    <hyperlink ref="C14" location="Definitions!A27" display="Definitions!A27" xr:uid="{00000000-0004-0000-0100-000003000000}"/>
    <hyperlink ref="C15" location="Definitions!A31" display="Definitions!A31" xr:uid="{00000000-0004-0000-0100-000004000000}"/>
    <hyperlink ref="C16" location="Definitions!A42" display="Definitions!A42" xr:uid="{00000000-0004-0000-0100-000005000000}"/>
    <hyperlink ref="C17" location="Definitions!A47" display="Definitions!A47" xr:uid="{00000000-0004-0000-0100-000006000000}"/>
    <hyperlink ref="C21" location="Definitions!B69" display="Definitions!B69" xr:uid="{00000000-0004-0000-0100-000007000000}"/>
    <hyperlink ref="C22" location="Definitions!B88" display="Definitions!B88" xr:uid="{00000000-0004-0000-0100-000008000000}"/>
    <hyperlink ref="C23" location="Definitions!B81" display="Definitions!B81" xr:uid="{00000000-0004-0000-0100-000009000000}"/>
    <hyperlink ref="C24" location="Definitions!B73" display="Definitions!B73" xr:uid="{00000000-0004-0000-0100-00000A000000}"/>
    <hyperlink ref="C25" location="Definitions!B85" display="Definitions!B85" xr:uid="{00000000-0004-0000-0100-00000B000000}"/>
    <hyperlink ref="C26" location="Definitions!B77" display="Definitions!B77" xr:uid="{00000000-0004-0000-0100-00000C000000}"/>
    <hyperlink ref="C27" location="Definitions!B92" display="Definitions!B92" xr:uid="{00000000-0004-0000-0100-00000D000000}"/>
    <hyperlink ref="C18" location="Definitions!A57" display="Definitions!A57" xr:uid="{00000000-0004-0000-0100-00000E000000}"/>
    <hyperlink ref="C11" location="Definitions!A11" display="Definitions!A11" xr:uid="{00000000-0004-0000-0100-00000F000000}"/>
    <hyperlink ref="C10" location="Definitions!A54" display="Definitions!A54" xr:uid="{00000000-0004-0000-0100-000010000000}"/>
    <hyperlink ref="D21" location="'EXPENSE  DETAIL'!B7" display="'EXPENSE  DETAIL'!B7" xr:uid="{00000000-0004-0000-0100-000011000000}"/>
    <hyperlink ref="D22" location="'EXPENSE  DETAIL'!B28" display="'EXPENSE  DETAIL'!B28" xr:uid="{00000000-0004-0000-0100-000012000000}"/>
    <hyperlink ref="D23" location="'EXPENSE  DETAIL'!B79" display="'EXPENSE  DETAIL'!B79" xr:uid="{00000000-0004-0000-0100-000013000000}"/>
    <hyperlink ref="D24" location="'EXPENSE  DETAIL'!B43" display="'EXPENSE  DETAIL'!B43" xr:uid="{00000000-0004-0000-0100-000014000000}"/>
    <hyperlink ref="D25" location="'EXPENSE  DETAIL'!B57" display="'EXPENSE  DETAIL'!B57" xr:uid="{00000000-0004-0000-0100-000015000000}"/>
    <hyperlink ref="D26" location="'EXPENSE  DETAIL'!B69" display="'EXPENSE  DETAIL'!B69" xr:uid="{00000000-0004-0000-0100-000016000000}"/>
    <hyperlink ref="D27" location="'EXPENSE  DETAIL'!B95" display="'EXPENSE  DETAIL'!B95" xr:uid="{00000000-0004-0000-0100-000017000000}"/>
    <hyperlink ref="C12" location="Definitions!A65" display="Definitions!A65" xr:uid="{00000000-0004-0000-0100-000018000000}"/>
    <hyperlink ref="C41" location="Definitions!A98" display="Definitions!A98" xr:uid="{00000000-0004-0000-0100-000019000000}"/>
    <hyperlink ref="F21" location="'EXPENSE  DETAIL'!F7" display="'EXPENSE  DETAIL'!F7" xr:uid="{00000000-0004-0000-0100-00001A000000}"/>
    <hyperlink ref="F22" location="'EXPENSE  DETAIL'!F28" display="'EXPENSE  DETAIL'!F28" xr:uid="{00000000-0004-0000-0100-00001B000000}"/>
    <hyperlink ref="F23" location="'EXPENSE  DETAIL'!F79" display="'EXPENSE  DETAIL'!F79" xr:uid="{00000000-0004-0000-0100-00001C000000}"/>
    <hyperlink ref="F24" location="'EXPENSE  DETAIL'!F43" display="'EXPENSE  DETAIL'!F43" xr:uid="{00000000-0004-0000-0100-00001D000000}"/>
    <hyperlink ref="F25" location="'EXPENSE  DETAIL'!F57" display="'EXPENSE  DETAIL'!F57" xr:uid="{00000000-0004-0000-0100-00001E000000}"/>
    <hyperlink ref="F27" location="'EXPENSE  DETAIL'!F95" display="'EXPENSE  DETAIL'!F95" xr:uid="{00000000-0004-0000-0100-00001F000000}"/>
    <hyperlink ref="F26" location="'EXPENSE  DETAIL'!F77" display="'EXPENSE  DETAIL'!F77" xr:uid="{00000000-0004-0000-0100-000020000000}"/>
    <hyperlink ref="D8" location="'PROPERTY TAX WORKSHEET'!H27" display="'PROPERTY TAX WORKSHEET'!H27" xr:uid="{00000000-0004-0000-0100-000021000000}"/>
    <hyperlink ref="C47" location="Definitions!B95" display="Definitions!B95" xr:uid="{00000000-0004-0000-0100-000022000000}"/>
  </hyperlinks>
  <pageMargins left="0.7" right="0.7" top="0.75" bottom="0.75" header="0.3" footer="0.3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1"/>
  <sheetViews>
    <sheetView workbookViewId="0">
      <selection activeCell="G9" sqref="G9"/>
    </sheetView>
  </sheetViews>
  <sheetFormatPr defaultRowHeight="15"/>
  <cols>
    <col min="1" max="1" width="1.5703125" customWidth="1"/>
    <col min="2" max="2" width="54.28515625" customWidth="1"/>
    <col min="3" max="3" width="5.85546875" customWidth="1"/>
    <col min="4" max="4" width="14" customWidth="1"/>
    <col min="5" max="5" width="2.140625" customWidth="1"/>
    <col min="6" max="6" width="13.140625" customWidth="1"/>
    <col min="7" max="7" width="11.85546875" customWidth="1"/>
    <col min="254" max="254" width="1.5703125" customWidth="1"/>
    <col min="255" max="255" width="43.42578125" customWidth="1"/>
    <col min="256" max="256" width="8.7109375" customWidth="1"/>
    <col min="257" max="257" width="14" customWidth="1"/>
    <col min="258" max="258" width="2.28515625" customWidth="1"/>
    <col min="259" max="259" width="14" customWidth="1"/>
    <col min="260" max="260" width="2.28515625" customWidth="1"/>
    <col min="261" max="261" width="14" customWidth="1"/>
    <col min="262" max="262" width="2.28515625" customWidth="1"/>
    <col min="510" max="510" width="1.5703125" customWidth="1"/>
    <col min="511" max="511" width="43.42578125" customWidth="1"/>
    <col min="512" max="512" width="8.7109375" customWidth="1"/>
    <col min="513" max="513" width="14" customWidth="1"/>
    <col min="514" max="514" width="2.28515625" customWidth="1"/>
    <col min="515" max="515" width="14" customWidth="1"/>
    <col min="516" max="516" width="2.28515625" customWidth="1"/>
    <col min="517" max="517" width="14" customWidth="1"/>
    <col min="518" max="518" width="2.28515625" customWidth="1"/>
    <col min="766" max="766" width="1.5703125" customWidth="1"/>
    <col min="767" max="767" width="43.42578125" customWidth="1"/>
    <col min="768" max="768" width="8.7109375" customWidth="1"/>
    <col min="769" max="769" width="14" customWidth="1"/>
    <col min="770" max="770" width="2.28515625" customWidth="1"/>
    <col min="771" max="771" width="14" customWidth="1"/>
    <col min="772" max="772" width="2.28515625" customWidth="1"/>
    <col min="773" max="773" width="14" customWidth="1"/>
    <col min="774" max="774" width="2.28515625" customWidth="1"/>
    <col min="1022" max="1022" width="1.5703125" customWidth="1"/>
    <col min="1023" max="1023" width="43.42578125" customWidth="1"/>
    <col min="1024" max="1024" width="8.7109375" customWidth="1"/>
    <col min="1025" max="1025" width="14" customWidth="1"/>
    <col min="1026" max="1026" width="2.28515625" customWidth="1"/>
    <col min="1027" max="1027" width="14" customWidth="1"/>
    <col min="1028" max="1028" width="2.28515625" customWidth="1"/>
    <col min="1029" max="1029" width="14" customWidth="1"/>
    <col min="1030" max="1030" width="2.28515625" customWidth="1"/>
    <col min="1278" max="1278" width="1.5703125" customWidth="1"/>
    <col min="1279" max="1279" width="43.42578125" customWidth="1"/>
    <col min="1280" max="1280" width="8.7109375" customWidth="1"/>
    <col min="1281" max="1281" width="14" customWidth="1"/>
    <col min="1282" max="1282" width="2.28515625" customWidth="1"/>
    <col min="1283" max="1283" width="14" customWidth="1"/>
    <col min="1284" max="1284" width="2.28515625" customWidth="1"/>
    <col min="1285" max="1285" width="14" customWidth="1"/>
    <col min="1286" max="1286" width="2.28515625" customWidth="1"/>
    <col min="1534" max="1534" width="1.5703125" customWidth="1"/>
    <col min="1535" max="1535" width="43.42578125" customWidth="1"/>
    <col min="1536" max="1536" width="8.7109375" customWidth="1"/>
    <col min="1537" max="1537" width="14" customWidth="1"/>
    <col min="1538" max="1538" width="2.28515625" customWidth="1"/>
    <col min="1539" max="1539" width="14" customWidth="1"/>
    <col min="1540" max="1540" width="2.28515625" customWidth="1"/>
    <col min="1541" max="1541" width="14" customWidth="1"/>
    <col min="1542" max="1542" width="2.28515625" customWidth="1"/>
    <col min="1790" max="1790" width="1.5703125" customWidth="1"/>
    <col min="1791" max="1791" width="43.42578125" customWidth="1"/>
    <col min="1792" max="1792" width="8.7109375" customWidth="1"/>
    <col min="1793" max="1793" width="14" customWidth="1"/>
    <col min="1794" max="1794" width="2.28515625" customWidth="1"/>
    <col min="1795" max="1795" width="14" customWidth="1"/>
    <col min="1796" max="1796" width="2.28515625" customWidth="1"/>
    <col min="1797" max="1797" width="14" customWidth="1"/>
    <col min="1798" max="1798" width="2.28515625" customWidth="1"/>
    <col min="2046" max="2046" width="1.5703125" customWidth="1"/>
    <col min="2047" max="2047" width="43.42578125" customWidth="1"/>
    <col min="2048" max="2048" width="8.7109375" customWidth="1"/>
    <col min="2049" max="2049" width="14" customWidth="1"/>
    <col min="2050" max="2050" width="2.28515625" customWidth="1"/>
    <col min="2051" max="2051" width="14" customWidth="1"/>
    <col min="2052" max="2052" width="2.28515625" customWidth="1"/>
    <col min="2053" max="2053" width="14" customWidth="1"/>
    <col min="2054" max="2054" width="2.28515625" customWidth="1"/>
    <col min="2302" max="2302" width="1.5703125" customWidth="1"/>
    <col min="2303" max="2303" width="43.42578125" customWidth="1"/>
    <col min="2304" max="2304" width="8.7109375" customWidth="1"/>
    <col min="2305" max="2305" width="14" customWidth="1"/>
    <col min="2306" max="2306" width="2.28515625" customWidth="1"/>
    <col min="2307" max="2307" width="14" customWidth="1"/>
    <col min="2308" max="2308" width="2.28515625" customWidth="1"/>
    <col min="2309" max="2309" width="14" customWidth="1"/>
    <col min="2310" max="2310" width="2.28515625" customWidth="1"/>
    <col min="2558" max="2558" width="1.5703125" customWidth="1"/>
    <col min="2559" max="2559" width="43.42578125" customWidth="1"/>
    <col min="2560" max="2560" width="8.7109375" customWidth="1"/>
    <col min="2561" max="2561" width="14" customWidth="1"/>
    <col min="2562" max="2562" width="2.28515625" customWidth="1"/>
    <col min="2563" max="2563" width="14" customWidth="1"/>
    <col min="2564" max="2564" width="2.28515625" customWidth="1"/>
    <col min="2565" max="2565" width="14" customWidth="1"/>
    <col min="2566" max="2566" width="2.28515625" customWidth="1"/>
    <col min="2814" max="2814" width="1.5703125" customWidth="1"/>
    <col min="2815" max="2815" width="43.42578125" customWidth="1"/>
    <col min="2816" max="2816" width="8.7109375" customWidth="1"/>
    <col min="2817" max="2817" width="14" customWidth="1"/>
    <col min="2818" max="2818" width="2.28515625" customWidth="1"/>
    <col min="2819" max="2819" width="14" customWidth="1"/>
    <col min="2820" max="2820" width="2.28515625" customWidth="1"/>
    <col min="2821" max="2821" width="14" customWidth="1"/>
    <col min="2822" max="2822" width="2.28515625" customWidth="1"/>
    <col min="3070" max="3070" width="1.5703125" customWidth="1"/>
    <col min="3071" max="3071" width="43.42578125" customWidth="1"/>
    <col min="3072" max="3072" width="8.7109375" customWidth="1"/>
    <col min="3073" max="3073" width="14" customWidth="1"/>
    <col min="3074" max="3074" width="2.28515625" customWidth="1"/>
    <col min="3075" max="3075" width="14" customWidth="1"/>
    <col min="3076" max="3076" width="2.28515625" customWidth="1"/>
    <col min="3077" max="3077" width="14" customWidth="1"/>
    <col min="3078" max="3078" width="2.28515625" customWidth="1"/>
    <col min="3326" max="3326" width="1.5703125" customWidth="1"/>
    <col min="3327" max="3327" width="43.42578125" customWidth="1"/>
    <col min="3328" max="3328" width="8.7109375" customWidth="1"/>
    <col min="3329" max="3329" width="14" customWidth="1"/>
    <col min="3330" max="3330" width="2.28515625" customWidth="1"/>
    <col min="3331" max="3331" width="14" customWidth="1"/>
    <col min="3332" max="3332" width="2.28515625" customWidth="1"/>
    <col min="3333" max="3333" width="14" customWidth="1"/>
    <col min="3334" max="3334" width="2.28515625" customWidth="1"/>
    <col min="3582" max="3582" width="1.5703125" customWidth="1"/>
    <col min="3583" max="3583" width="43.42578125" customWidth="1"/>
    <col min="3584" max="3584" width="8.7109375" customWidth="1"/>
    <col min="3585" max="3585" width="14" customWidth="1"/>
    <col min="3586" max="3586" width="2.28515625" customWidth="1"/>
    <col min="3587" max="3587" width="14" customWidth="1"/>
    <col min="3588" max="3588" width="2.28515625" customWidth="1"/>
    <col min="3589" max="3589" width="14" customWidth="1"/>
    <col min="3590" max="3590" width="2.28515625" customWidth="1"/>
    <col min="3838" max="3838" width="1.5703125" customWidth="1"/>
    <col min="3839" max="3839" width="43.42578125" customWidth="1"/>
    <col min="3840" max="3840" width="8.7109375" customWidth="1"/>
    <col min="3841" max="3841" width="14" customWidth="1"/>
    <col min="3842" max="3842" width="2.28515625" customWidth="1"/>
    <col min="3843" max="3843" width="14" customWidth="1"/>
    <col min="3844" max="3844" width="2.28515625" customWidth="1"/>
    <col min="3845" max="3845" width="14" customWidth="1"/>
    <col min="3846" max="3846" width="2.28515625" customWidth="1"/>
    <col min="4094" max="4094" width="1.5703125" customWidth="1"/>
    <col min="4095" max="4095" width="43.42578125" customWidth="1"/>
    <col min="4096" max="4096" width="8.7109375" customWidth="1"/>
    <col min="4097" max="4097" width="14" customWidth="1"/>
    <col min="4098" max="4098" width="2.28515625" customWidth="1"/>
    <col min="4099" max="4099" width="14" customWidth="1"/>
    <col min="4100" max="4100" width="2.28515625" customWidth="1"/>
    <col min="4101" max="4101" width="14" customWidth="1"/>
    <col min="4102" max="4102" width="2.28515625" customWidth="1"/>
    <col min="4350" max="4350" width="1.5703125" customWidth="1"/>
    <col min="4351" max="4351" width="43.42578125" customWidth="1"/>
    <col min="4352" max="4352" width="8.7109375" customWidth="1"/>
    <col min="4353" max="4353" width="14" customWidth="1"/>
    <col min="4354" max="4354" width="2.28515625" customWidth="1"/>
    <col min="4355" max="4355" width="14" customWidth="1"/>
    <col min="4356" max="4356" width="2.28515625" customWidth="1"/>
    <col min="4357" max="4357" width="14" customWidth="1"/>
    <col min="4358" max="4358" width="2.28515625" customWidth="1"/>
    <col min="4606" max="4606" width="1.5703125" customWidth="1"/>
    <col min="4607" max="4607" width="43.42578125" customWidth="1"/>
    <col min="4608" max="4608" width="8.7109375" customWidth="1"/>
    <col min="4609" max="4609" width="14" customWidth="1"/>
    <col min="4610" max="4610" width="2.28515625" customWidth="1"/>
    <col min="4611" max="4611" width="14" customWidth="1"/>
    <col min="4612" max="4612" width="2.28515625" customWidth="1"/>
    <col min="4613" max="4613" width="14" customWidth="1"/>
    <col min="4614" max="4614" width="2.28515625" customWidth="1"/>
    <col min="4862" max="4862" width="1.5703125" customWidth="1"/>
    <col min="4863" max="4863" width="43.42578125" customWidth="1"/>
    <col min="4864" max="4864" width="8.7109375" customWidth="1"/>
    <col min="4865" max="4865" width="14" customWidth="1"/>
    <col min="4866" max="4866" width="2.28515625" customWidth="1"/>
    <col min="4867" max="4867" width="14" customWidth="1"/>
    <col min="4868" max="4868" width="2.28515625" customWidth="1"/>
    <col min="4869" max="4869" width="14" customWidth="1"/>
    <col min="4870" max="4870" width="2.28515625" customWidth="1"/>
    <col min="5118" max="5118" width="1.5703125" customWidth="1"/>
    <col min="5119" max="5119" width="43.42578125" customWidth="1"/>
    <col min="5120" max="5120" width="8.7109375" customWidth="1"/>
    <col min="5121" max="5121" width="14" customWidth="1"/>
    <col min="5122" max="5122" width="2.28515625" customWidth="1"/>
    <col min="5123" max="5123" width="14" customWidth="1"/>
    <col min="5124" max="5124" width="2.28515625" customWidth="1"/>
    <col min="5125" max="5125" width="14" customWidth="1"/>
    <col min="5126" max="5126" width="2.28515625" customWidth="1"/>
    <col min="5374" max="5374" width="1.5703125" customWidth="1"/>
    <col min="5375" max="5375" width="43.42578125" customWidth="1"/>
    <col min="5376" max="5376" width="8.7109375" customWidth="1"/>
    <col min="5377" max="5377" width="14" customWidth="1"/>
    <col min="5378" max="5378" width="2.28515625" customWidth="1"/>
    <col min="5379" max="5379" width="14" customWidth="1"/>
    <col min="5380" max="5380" width="2.28515625" customWidth="1"/>
    <col min="5381" max="5381" width="14" customWidth="1"/>
    <col min="5382" max="5382" width="2.28515625" customWidth="1"/>
    <col min="5630" max="5630" width="1.5703125" customWidth="1"/>
    <col min="5631" max="5631" width="43.42578125" customWidth="1"/>
    <col min="5632" max="5632" width="8.7109375" customWidth="1"/>
    <col min="5633" max="5633" width="14" customWidth="1"/>
    <col min="5634" max="5634" width="2.28515625" customWidth="1"/>
    <col min="5635" max="5635" width="14" customWidth="1"/>
    <col min="5636" max="5636" width="2.28515625" customWidth="1"/>
    <col min="5637" max="5637" width="14" customWidth="1"/>
    <col min="5638" max="5638" width="2.28515625" customWidth="1"/>
    <col min="5886" max="5886" width="1.5703125" customWidth="1"/>
    <col min="5887" max="5887" width="43.42578125" customWidth="1"/>
    <col min="5888" max="5888" width="8.7109375" customWidth="1"/>
    <col min="5889" max="5889" width="14" customWidth="1"/>
    <col min="5890" max="5890" width="2.28515625" customWidth="1"/>
    <col min="5891" max="5891" width="14" customWidth="1"/>
    <col min="5892" max="5892" width="2.28515625" customWidth="1"/>
    <col min="5893" max="5893" width="14" customWidth="1"/>
    <col min="5894" max="5894" width="2.28515625" customWidth="1"/>
    <col min="6142" max="6142" width="1.5703125" customWidth="1"/>
    <col min="6143" max="6143" width="43.42578125" customWidth="1"/>
    <col min="6144" max="6144" width="8.7109375" customWidth="1"/>
    <col min="6145" max="6145" width="14" customWidth="1"/>
    <col min="6146" max="6146" width="2.28515625" customWidth="1"/>
    <col min="6147" max="6147" width="14" customWidth="1"/>
    <col min="6148" max="6148" width="2.28515625" customWidth="1"/>
    <col min="6149" max="6149" width="14" customWidth="1"/>
    <col min="6150" max="6150" width="2.28515625" customWidth="1"/>
    <col min="6398" max="6398" width="1.5703125" customWidth="1"/>
    <col min="6399" max="6399" width="43.42578125" customWidth="1"/>
    <col min="6400" max="6400" width="8.7109375" customWidth="1"/>
    <col min="6401" max="6401" width="14" customWidth="1"/>
    <col min="6402" max="6402" width="2.28515625" customWidth="1"/>
    <col min="6403" max="6403" width="14" customWidth="1"/>
    <col min="6404" max="6404" width="2.28515625" customWidth="1"/>
    <col min="6405" max="6405" width="14" customWidth="1"/>
    <col min="6406" max="6406" width="2.28515625" customWidth="1"/>
    <col min="6654" max="6654" width="1.5703125" customWidth="1"/>
    <col min="6655" max="6655" width="43.42578125" customWidth="1"/>
    <col min="6656" max="6656" width="8.7109375" customWidth="1"/>
    <col min="6657" max="6657" width="14" customWidth="1"/>
    <col min="6658" max="6658" width="2.28515625" customWidth="1"/>
    <col min="6659" max="6659" width="14" customWidth="1"/>
    <col min="6660" max="6660" width="2.28515625" customWidth="1"/>
    <col min="6661" max="6661" width="14" customWidth="1"/>
    <col min="6662" max="6662" width="2.28515625" customWidth="1"/>
    <col min="6910" max="6910" width="1.5703125" customWidth="1"/>
    <col min="6911" max="6911" width="43.42578125" customWidth="1"/>
    <col min="6912" max="6912" width="8.7109375" customWidth="1"/>
    <col min="6913" max="6913" width="14" customWidth="1"/>
    <col min="6914" max="6914" width="2.28515625" customWidth="1"/>
    <col min="6915" max="6915" width="14" customWidth="1"/>
    <col min="6916" max="6916" width="2.28515625" customWidth="1"/>
    <col min="6917" max="6917" width="14" customWidth="1"/>
    <col min="6918" max="6918" width="2.28515625" customWidth="1"/>
    <col min="7166" max="7166" width="1.5703125" customWidth="1"/>
    <col min="7167" max="7167" width="43.42578125" customWidth="1"/>
    <col min="7168" max="7168" width="8.7109375" customWidth="1"/>
    <col min="7169" max="7169" width="14" customWidth="1"/>
    <col min="7170" max="7170" width="2.28515625" customWidth="1"/>
    <col min="7171" max="7171" width="14" customWidth="1"/>
    <col min="7172" max="7172" width="2.28515625" customWidth="1"/>
    <col min="7173" max="7173" width="14" customWidth="1"/>
    <col min="7174" max="7174" width="2.28515625" customWidth="1"/>
    <col min="7422" max="7422" width="1.5703125" customWidth="1"/>
    <col min="7423" max="7423" width="43.42578125" customWidth="1"/>
    <col min="7424" max="7424" width="8.7109375" customWidth="1"/>
    <col min="7425" max="7425" width="14" customWidth="1"/>
    <col min="7426" max="7426" width="2.28515625" customWidth="1"/>
    <col min="7427" max="7427" width="14" customWidth="1"/>
    <col min="7428" max="7428" width="2.28515625" customWidth="1"/>
    <col min="7429" max="7429" width="14" customWidth="1"/>
    <col min="7430" max="7430" width="2.28515625" customWidth="1"/>
    <col min="7678" max="7678" width="1.5703125" customWidth="1"/>
    <col min="7679" max="7679" width="43.42578125" customWidth="1"/>
    <col min="7680" max="7680" width="8.7109375" customWidth="1"/>
    <col min="7681" max="7681" width="14" customWidth="1"/>
    <col min="7682" max="7682" width="2.28515625" customWidth="1"/>
    <col min="7683" max="7683" width="14" customWidth="1"/>
    <col min="7684" max="7684" width="2.28515625" customWidth="1"/>
    <col min="7685" max="7685" width="14" customWidth="1"/>
    <col min="7686" max="7686" width="2.28515625" customWidth="1"/>
    <col min="7934" max="7934" width="1.5703125" customWidth="1"/>
    <col min="7935" max="7935" width="43.42578125" customWidth="1"/>
    <col min="7936" max="7936" width="8.7109375" customWidth="1"/>
    <col min="7937" max="7937" width="14" customWidth="1"/>
    <col min="7938" max="7938" width="2.28515625" customWidth="1"/>
    <col min="7939" max="7939" width="14" customWidth="1"/>
    <col min="7940" max="7940" width="2.28515625" customWidth="1"/>
    <col min="7941" max="7941" width="14" customWidth="1"/>
    <col min="7942" max="7942" width="2.28515625" customWidth="1"/>
    <col min="8190" max="8190" width="1.5703125" customWidth="1"/>
    <col min="8191" max="8191" width="43.42578125" customWidth="1"/>
    <col min="8192" max="8192" width="8.7109375" customWidth="1"/>
    <col min="8193" max="8193" width="14" customWidth="1"/>
    <col min="8194" max="8194" width="2.28515625" customWidth="1"/>
    <col min="8195" max="8195" width="14" customWidth="1"/>
    <col min="8196" max="8196" width="2.28515625" customWidth="1"/>
    <col min="8197" max="8197" width="14" customWidth="1"/>
    <col min="8198" max="8198" width="2.28515625" customWidth="1"/>
    <col min="8446" max="8446" width="1.5703125" customWidth="1"/>
    <col min="8447" max="8447" width="43.42578125" customWidth="1"/>
    <col min="8448" max="8448" width="8.7109375" customWidth="1"/>
    <col min="8449" max="8449" width="14" customWidth="1"/>
    <col min="8450" max="8450" width="2.28515625" customWidth="1"/>
    <col min="8451" max="8451" width="14" customWidth="1"/>
    <col min="8452" max="8452" width="2.28515625" customWidth="1"/>
    <col min="8453" max="8453" width="14" customWidth="1"/>
    <col min="8454" max="8454" width="2.28515625" customWidth="1"/>
    <col min="8702" max="8702" width="1.5703125" customWidth="1"/>
    <col min="8703" max="8703" width="43.42578125" customWidth="1"/>
    <col min="8704" max="8704" width="8.7109375" customWidth="1"/>
    <col min="8705" max="8705" width="14" customWidth="1"/>
    <col min="8706" max="8706" width="2.28515625" customWidth="1"/>
    <col min="8707" max="8707" width="14" customWidth="1"/>
    <col min="8708" max="8708" width="2.28515625" customWidth="1"/>
    <col min="8709" max="8709" width="14" customWidth="1"/>
    <col min="8710" max="8710" width="2.28515625" customWidth="1"/>
    <col min="8958" max="8958" width="1.5703125" customWidth="1"/>
    <col min="8959" max="8959" width="43.42578125" customWidth="1"/>
    <col min="8960" max="8960" width="8.7109375" customWidth="1"/>
    <col min="8961" max="8961" width="14" customWidth="1"/>
    <col min="8962" max="8962" width="2.28515625" customWidth="1"/>
    <col min="8963" max="8963" width="14" customWidth="1"/>
    <col min="8964" max="8964" width="2.28515625" customWidth="1"/>
    <col min="8965" max="8965" width="14" customWidth="1"/>
    <col min="8966" max="8966" width="2.28515625" customWidth="1"/>
    <col min="9214" max="9214" width="1.5703125" customWidth="1"/>
    <col min="9215" max="9215" width="43.42578125" customWidth="1"/>
    <col min="9216" max="9216" width="8.7109375" customWidth="1"/>
    <col min="9217" max="9217" width="14" customWidth="1"/>
    <col min="9218" max="9218" width="2.28515625" customWidth="1"/>
    <col min="9219" max="9219" width="14" customWidth="1"/>
    <col min="9220" max="9220" width="2.28515625" customWidth="1"/>
    <col min="9221" max="9221" width="14" customWidth="1"/>
    <col min="9222" max="9222" width="2.28515625" customWidth="1"/>
    <col min="9470" max="9470" width="1.5703125" customWidth="1"/>
    <col min="9471" max="9471" width="43.42578125" customWidth="1"/>
    <col min="9472" max="9472" width="8.7109375" customWidth="1"/>
    <col min="9473" max="9473" width="14" customWidth="1"/>
    <col min="9474" max="9474" width="2.28515625" customWidth="1"/>
    <col min="9475" max="9475" width="14" customWidth="1"/>
    <col min="9476" max="9476" width="2.28515625" customWidth="1"/>
    <col min="9477" max="9477" width="14" customWidth="1"/>
    <col min="9478" max="9478" width="2.28515625" customWidth="1"/>
    <col min="9726" max="9726" width="1.5703125" customWidth="1"/>
    <col min="9727" max="9727" width="43.42578125" customWidth="1"/>
    <col min="9728" max="9728" width="8.7109375" customWidth="1"/>
    <col min="9729" max="9729" width="14" customWidth="1"/>
    <col min="9730" max="9730" width="2.28515625" customWidth="1"/>
    <col min="9731" max="9731" width="14" customWidth="1"/>
    <col min="9732" max="9732" width="2.28515625" customWidth="1"/>
    <col min="9733" max="9733" width="14" customWidth="1"/>
    <col min="9734" max="9734" width="2.28515625" customWidth="1"/>
    <col min="9982" max="9982" width="1.5703125" customWidth="1"/>
    <col min="9983" max="9983" width="43.42578125" customWidth="1"/>
    <col min="9984" max="9984" width="8.7109375" customWidth="1"/>
    <col min="9985" max="9985" width="14" customWidth="1"/>
    <col min="9986" max="9986" width="2.28515625" customWidth="1"/>
    <col min="9987" max="9987" width="14" customWidth="1"/>
    <col min="9988" max="9988" width="2.28515625" customWidth="1"/>
    <col min="9989" max="9989" width="14" customWidth="1"/>
    <col min="9990" max="9990" width="2.28515625" customWidth="1"/>
    <col min="10238" max="10238" width="1.5703125" customWidth="1"/>
    <col min="10239" max="10239" width="43.42578125" customWidth="1"/>
    <col min="10240" max="10240" width="8.7109375" customWidth="1"/>
    <col min="10241" max="10241" width="14" customWidth="1"/>
    <col min="10242" max="10242" width="2.28515625" customWidth="1"/>
    <col min="10243" max="10243" width="14" customWidth="1"/>
    <col min="10244" max="10244" width="2.28515625" customWidth="1"/>
    <col min="10245" max="10245" width="14" customWidth="1"/>
    <col min="10246" max="10246" width="2.28515625" customWidth="1"/>
    <col min="10494" max="10494" width="1.5703125" customWidth="1"/>
    <col min="10495" max="10495" width="43.42578125" customWidth="1"/>
    <col min="10496" max="10496" width="8.7109375" customWidth="1"/>
    <col min="10497" max="10497" width="14" customWidth="1"/>
    <col min="10498" max="10498" width="2.28515625" customWidth="1"/>
    <col min="10499" max="10499" width="14" customWidth="1"/>
    <col min="10500" max="10500" width="2.28515625" customWidth="1"/>
    <col min="10501" max="10501" width="14" customWidth="1"/>
    <col min="10502" max="10502" width="2.28515625" customWidth="1"/>
    <col min="10750" max="10750" width="1.5703125" customWidth="1"/>
    <col min="10751" max="10751" width="43.42578125" customWidth="1"/>
    <col min="10752" max="10752" width="8.7109375" customWidth="1"/>
    <col min="10753" max="10753" width="14" customWidth="1"/>
    <col min="10754" max="10754" width="2.28515625" customWidth="1"/>
    <col min="10755" max="10755" width="14" customWidth="1"/>
    <col min="10756" max="10756" width="2.28515625" customWidth="1"/>
    <col min="10757" max="10757" width="14" customWidth="1"/>
    <col min="10758" max="10758" width="2.28515625" customWidth="1"/>
    <col min="11006" max="11006" width="1.5703125" customWidth="1"/>
    <col min="11007" max="11007" width="43.42578125" customWidth="1"/>
    <col min="11008" max="11008" width="8.7109375" customWidth="1"/>
    <col min="11009" max="11009" width="14" customWidth="1"/>
    <col min="11010" max="11010" width="2.28515625" customWidth="1"/>
    <col min="11011" max="11011" width="14" customWidth="1"/>
    <col min="11012" max="11012" width="2.28515625" customWidth="1"/>
    <col min="11013" max="11013" width="14" customWidth="1"/>
    <col min="11014" max="11014" width="2.28515625" customWidth="1"/>
    <col min="11262" max="11262" width="1.5703125" customWidth="1"/>
    <col min="11263" max="11263" width="43.42578125" customWidth="1"/>
    <col min="11264" max="11264" width="8.7109375" customWidth="1"/>
    <col min="11265" max="11265" width="14" customWidth="1"/>
    <col min="11266" max="11266" width="2.28515625" customWidth="1"/>
    <col min="11267" max="11267" width="14" customWidth="1"/>
    <col min="11268" max="11268" width="2.28515625" customWidth="1"/>
    <col min="11269" max="11269" width="14" customWidth="1"/>
    <col min="11270" max="11270" width="2.28515625" customWidth="1"/>
    <col min="11518" max="11518" width="1.5703125" customWidth="1"/>
    <col min="11519" max="11519" width="43.42578125" customWidth="1"/>
    <col min="11520" max="11520" width="8.7109375" customWidth="1"/>
    <col min="11521" max="11521" width="14" customWidth="1"/>
    <col min="11522" max="11522" width="2.28515625" customWidth="1"/>
    <col min="11523" max="11523" width="14" customWidth="1"/>
    <col min="11524" max="11524" width="2.28515625" customWidth="1"/>
    <col min="11525" max="11525" width="14" customWidth="1"/>
    <col min="11526" max="11526" width="2.28515625" customWidth="1"/>
    <col min="11774" max="11774" width="1.5703125" customWidth="1"/>
    <col min="11775" max="11775" width="43.42578125" customWidth="1"/>
    <col min="11776" max="11776" width="8.7109375" customWidth="1"/>
    <col min="11777" max="11777" width="14" customWidth="1"/>
    <col min="11778" max="11778" width="2.28515625" customWidth="1"/>
    <col min="11779" max="11779" width="14" customWidth="1"/>
    <col min="11780" max="11780" width="2.28515625" customWidth="1"/>
    <col min="11781" max="11781" width="14" customWidth="1"/>
    <col min="11782" max="11782" width="2.28515625" customWidth="1"/>
    <col min="12030" max="12030" width="1.5703125" customWidth="1"/>
    <col min="12031" max="12031" width="43.42578125" customWidth="1"/>
    <col min="12032" max="12032" width="8.7109375" customWidth="1"/>
    <col min="12033" max="12033" width="14" customWidth="1"/>
    <col min="12034" max="12034" width="2.28515625" customWidth="1"/>
    <col min="12035" max="12035" width="14" customWidth="1"/>
    <col min="12036" max="12036" width="2.28515625" customWidth="1"/>
    <col min="12037" max="12037" width="14" customWidth="1"/>
    <col min="12038" max="12038" width="2.28515625" customWidth="1"/>
    <col min="12286" max="12286" width="1.5703125" customWidth="1"/>
    <col min="12287" max="12287" width="43.42578125" customWidth="1"/>
    <col min="12288" max="12288" width="8.7109375" customWidth="1"/>
    <col min="12289" max="12289" width="14" customWidth="1"/>
    <col min="12290" max="12290" width="2.28515625" customWidth="1"/>
    <col min="12291" max="12291" width="14" customWidth="1"/>
    <col min="12292" max="12292" width="2.28515625" customWidth="1"/>
    <col min="12293" max="12293" width="14" customWidth="1"/>
    <col min="12294" max="12294" width="2.28515625" customWidth="1"/>
    <col min="12542" max="12542" width="1.5703125" customWidth="1"/>
    <col min="12543" max="12543" width="43.42578125" customWidth="1"/>
    <col min="12544" max="12544" width="8.7109375" customWidth="1"/>
    <col min="12545" max="12545" width="14" customWidth="1"/>
    <col min="12546" max="12546" width="2.28515625" customWidth="1"/>
    <col min="12547" max="12547" width="14" customWidth="1"/>
    <col min="12548" max="12548" width="2.28515625" customWidth="1"/>
    <col min="12549" max="12549" width="14" customWidth="1"/>
    <col min="12550" max="12550" width="2.28515625" customWidth="1"/>
    <col min="12798" max="12798" width="1.5703125" customWidth="1"/>
    <col min="12799" max="12799" width="43.42578125" customWidth="1"/>
    <col min="12800" max="12800" width="8.7109375" customWidth="1"/>
    <col min="12801" max="12801" width="14" customWidth="1"/>
    <col min="12802" max="12802" width="2.28515625" customWidth="1"/>
    <col min="12803" max="12803" width="14" customWidth="1"/>
    <col min="12804" max="12804" width="2.28515625" customWidth="1"/>
    <col min="12805" max="12805" width="14" customWidth="1"/>
    <col min="12806" max="12806" width="2.28515625" customWidth="1"/>
    <col min="13054" max="13054" width="1.5703125" customWidth="1"/>
    <col min="13055" max="13055" width="43.42578125" customWidth="1"/>
    <col min="13056" max="13056" width="8.7109375" customWidth="1"/>
    <col min="13057" max="13057" width="14" customWidth="1"/>
    <col min="13058" max="13058" width="2.28515625" customWidth="1"/>
    <col min="13059" max="13059" width="14" customWidth="1"/>
    <col min="13060" max="13060" width="2.28515625" customWidth="1"/>
    <col min="13061" max="13061" width="14" customWidth="1"/>
    <col min="13062" max="13062" width="2.28515625" customWidth="1"/>
    <col min="13310" max="13310" width="1.5703125" customWidth="1"/>
    <col min="13311" max="13311" width="43.42578125" customWidth="1"/>
    <col min="13312" max="13312" width="8.7109375" customWidth="1"/>
    <col min="13313" max="13313" width="14" customWidth="1"/>
    <col min="13314" max="13314" width="2.28515625" customWidth="1"/>
    <col min="13315" max="13315" width="14" customWidth="1"/>
    <col min="13316" max="13316" width="2.28515625" customWidth="1"/>
    <col min="13317" max="13317" width="14" customWidth="1"/>
    <col min="13318" max="13318" width="2.28515625" customWidth="1"/>
    <col min="13566" max="13566" width="1.5703125" customWidth="1"/>
    <col min="13567" max="13567" width="43.42578125" customWidth="1"/>
    <col min="13568" max="13568" width="8.7109375" customWidth="1"/>
    <col min="13569" max="13569" width="14" customWidth="1"/>
    <col min="13570" max="13570" width="2.28515625" customWidth="1"/>
    <col min="13571" max="13571" width="14" customWidth="1"/>
    <col min="13572" max="13572" width="2.28515625" customWidth="1"/>
    <col min="13573" max="13573" width="14" customWidth="1"/>
    <col min="13574" max="13574" width="2.28515625" customWidth="1"/>
    <col min="13822" max="13822" width="1.5703125" customWidth="1"/>
    <col min="13823" max="13823" width="43.42578125" customWidth="1"/>
    <col min="13824" max="13824" width="8.7109375" customWidth="1"/>
    <col min="13825" max="13825" width="14" customWidth="1"/>
    <col min="13826" max="13826" width="2.28515625" customWidth="1"/>
    <col min="13827" max="13827" width="14" customWidth="1"/>
    <col min="13828" max="13828" width="2.28515625" customWidth="1"/>
    <col min="13829" max="13829" width="14" customWidth="1"/>
    <col min="13830" max="13830" width="2.28515625" customWidth="1"/>
    <col min="14078" max="14078" width="1.5703125" customWidth="1"/>
    <col min="14079" max="14079" width="43.42578125" customWidth="1"/>
    <col min="14080" max="14080" width="8.7109375" customWidth="1"/>
    <col min="14081" max="14081" width="14" customWidth="1"/>
    <col min="14082" max="14082" width="2.28515625" customWidth="1"/>
    <col min="14083" max="14083" width="14" customWidth="1"/>
    <col min="14084" max="14084" width="2.28515625" customWidth="1"/>
    <col min="14085" max="14085" width="14" customWidth="1"/>
    <col min="14086" max="14086" width="2.28515625" customWidth="1"/>
    <col min="14334" max="14334" width="1.5703125" customWidth="1"/>
    <col min="14335" max="14335" width="43.42578125" customWidth="1"/>
    <col min="14336" max="14336" width="8.7109375" customWidth="1"/>
    <col min="14337" max="14337" width="14" customWidth="1"/>
    <col min="14338" max="14338" width="2.28515625" customWidth="1"/>
    <col min="14339" max="14339" width="14" customWidth="1"/>
    <col min="14340" max="14340" width="2.28515625" customWidth="1"/>
    <col min="14341" max="14341" width="14" customWidth="1"/>
    <col min="14342" max="14342" width="2.28515625" customWidth="1"/>
    <col min="14590" max="14590" width="1.5703125" customWidth="1"/>
    <col min="14591" max="14591" width="43.42578125" customWidth="1"/>
    <col min="14592" max="14592" width="8.7109375" customWidth="1"/>
    <col min="14593" max="14593" width="14" customWidth="1"/>
    <col min="14594" max="14594" width="2.28515625" customWidth="1"/>
    <col min="14595" max="14595" width="14" customWidth="1"/>
    <col min="14596" max="14596" width="2.28515625" customWidth="1"/>
    <col min="14597" max="14597" width="14" customWidth="1"/>
    <col min="14598" max="14598" width="2.28515625" customWidth="1"/>
    <col min="14846" max="14846" width="1.5703125" customWidth="1"/>
    <col min="14847" max="14847" width="43.42578125" customWidth="1"/>
    <col min="14848" max="14848" width="8.7109375" customWidth="1"/>
    <col min="14849" max="14849" width="14" customWidth="1"/>
    <col min="14850" max="14850" width="2.28515625" customWidth="1"/>
    <col min="14851" max="14851" width="14" customWidth="1"/>
    <col min="14852" max="14852" width="2.28515625" customWidth="1"/>
    <col min="14853" max="14853" width="14" customWidth="1"/>
    <col min="14854" max="14854" width="2.28515625" customWidth="1"/>
    <col min="15102" max="15102" width="1.5703125" customWidth="1"/>
    <col min="15103" max="15103" width="43.42578125" customWidth="1"/>
    <col min="15104" max="15104" width="8.7109375" customWidth="1"/>
    <col min="15105" max="15105" width="14" customWidth="1"/>
    <col min="15106" max="15106" width="2.28515625" customWidth="1"/>
    <col min="15107" max="15107" width="14" customWidth="1"/>
    <col min="15108" max="15108" width="2.28515625" customWidth="1"/>
    <col min="15109" max="15109" width="14" customWidth="1"/>
    <col min="15110" max="15110" width="2.28515625" customWidth="1"/>
    <col min="15358" max="15358" width="1.5703125" customWidth="1"/>
    <col min="15359" max="15359" width="43.42578125" customWidth="1"/>
    <col min="15360" max="15360" width="8.7109375" customWidth="1"/>
    <col min="15361" max="15361" width="14" customWidth="1"/>
    <col min="15362" max="15362" width="2.28515625" customWidth="1"/>
    <col min="15363" max="15363" width="14" customWidth="1"/>
    <col min="15364" max="15364" width="2.28515625" customWidth="1"/>
    <col min="15365" max="15365" width="14" customWidth="1"/>
    <col min="15366" max="15366" width="2.28515625" customWidth="1"/>
    <col min="15614" max="15614" width="1.5703125" customWidth="1"/>
    <col min="15615" max="15615" width="43.42578125" customWidth="1"/>
    <col min="15616" max="15616" width="8.7109375" customWidth="1"/>
    <col min="15617" max="15617" width="14" customWidth="1"/>
    <col min="15618" max="15618" width="2.28515625" customWidth="1"/>
    <col min="15619" max="15619" width="14" customWidth="1"/>
    <col min="15620" max="15620" width="2.28515625" customWidth="1"/>
    <col min="15621" max="15621" width="14" customWidth="1"/>
    <col min="15622" max="15622" width="2.28515625" customWidth="1"/>
    <col min="15870" max="15870" width="1.5703125" customWidth="1"/>
    <col min="15871" max="15871" width="43.42578125" customWidth="1"/>
    <col min="15872" max="15872" width="8.7109375" customWidth="1"/>
    <col min="15873" max="15873" width="14" customWidth="1"/>
    <col min="15874" max="15874" width="2.28515625" customWidth="1"/>
    <col min="15875" max="15875" width="14" customWidth="1"/>
    <col min="15876" max="15876" width="2.28515625" customWidth="1"/>
    <col min="15877" max="15877" width="14" customWidth="1"/>
    <col min="15878" max="15878" width="2.28515625" customWidth="1"/>
    <col min="16126" max="16126" width="1.5703125" customWidth="1"/>
    <col min="16127" max="16127" width="43.42578125" customWidth="1"/>
    <col min="16128" max="16128" width="8.7109375" customWidth="1"/>
    <col min="16129" max="16129" width="14" customWidth="1"/>
    <col min="16130" max="16130" width="2.28515625" customWidth="1"/>
    <col min="16131" max="16131" width="14" customWidth="1"/>
    <col min="16132" max="16132" width="2.28515625" customWidth="1"/>
    <col min="16133" max="16133" width="14" customWidth="1"/>
    <col min="16134" max="16134" width="2.28515625" customWidth="1"/>
  </cols>
  <sheetData>
    <row r="1" spans="1:6" ht="18">
      <c r="A1" s="1"/>
      <c r="B1" s="52">
        <f>Index!D1</f>
        <v>0</v>
      </c>
      <c r="D1" s="95"/>
      <c r="E1" s="95"/>
      <c r="F1" s="95"/>
    </row>
    <row r="2" spans="1:6">
      <c r="A2" s="1"/>
      <c r="B2" s="1" t="s">
        <v>151</v>
      </c>
    </row>
    <row r="3" spans="1:6" ht="5.25" customHeight="1"/>
    <row r="4" spans="1:6">
      <c r="D4" s="5" t="s">
        <v>65</v>
      </c>
      <c r="F4" s="5" t="s">
        <v>65</v>
      </c>
    </row>
    <row r="5" spans="1:6">
      <c r="B5" t="s">
        <v>148</v>
      </c>
      <c r="C5" s="9"/>
      <c r="D5" s="7" t="str">
        <f>Index!D3</f>
        <v>31/3/2022</v>
      </c>
      <c r="E5" s="30"/>
      <c r="F5" s="8" t="str">
        <f>Index!D5</f>
        <v>31/3/2021</v>
      </c>
    </row>
    <row r="6" spans="1:6">
      <c r="C6" s="9"/>
      <c r="D6" s="22" t="s">
        <v>1</v>
      </c>
      <c r="E6" s="23"/>
      <c r="F6" s="22" t="s">
        <v>64</v>
      </c>
    </row>
    <row r="7" spans="1:6">
      <c r="B7" s="10" t="s">
        <v>7</v>
      </c>
      <c r="C7" s="16"/>
      <c r="D7" s="17"/>
      <c r="E7" s="25"/>
      <c r="F7" s="17"/>
    </row>
    <row r="8" spans="1:6">
      <c r="B8" s="12" t="s">
        <v>8</v>
      </c>
      <c r="C8" s="16"/>
      <c r="D8" s="24">
        <v>4000</v>
      </c>
      <c r="E8" s="25"/>
      <c r="F8" s="24">
        <v>850</v>
      </c>
    </row>
    <row r="9" spans="1:6">
      <c r="B9" s="12" t="s">
        <v>9</v>
      </c>
      <c r="C9" s="16"/>
      <c r="D9" s="24">
        <v>2000</v>
      </c>
      <c r="E9" s="25"/>
      <c r="F9" s="24">
        <v>1900</v>
      </c>
    </row>
    <row r="10" spans="1:6">
      <c r="B10" s="12" t="s">
        <v>196</v>
      </c>
      <c r="C10" s="16"/>
      <c r="D10" s="24" t="s">
        <v>222</v>
      </c>
      <c r="E10" s="25"/>
      <c r="F10" s="24"/>
    </row>
    <row r="11" spans="1:6">
      <c r="B11" s="37" t="s">
        <v>197</v>
      </c>
      <c r="C11" s="16"/>
      <c r="D11" s="24">
        <v>1500</v>
      </c>
      <c r="E11" s="25"/>
      <c r="F11" s="24">
        <v>0</v>
      </c>
    </row>
    <row r="12" spans="1:6">
      <c r="B12" s="12" t="s">
        <v>10</v>
      </c>
      <c r="C12" s="16"/>
      <c r="D12" s="24">
        <v>5000</v>
      </c>
      <c r="E12" s="25"/>
      <c r="F12" s="24">
        <v>4800</v>
      </c>
    </row>
    <row r="13" spans="1:6">
      <c r="B13" s="12" t="s">
        <v>11</v>
      </c>
      <c r="C13" s="16"/>
      <c r="D13" s="24">
        <v>3500</v>
      </c>
      <c r="E13" s="25"/>
      <c r="F13" s="24">
        <v>1253</v>
      </c>
    </row>
    <row r="14" spans="1:6">
      <c r="B14" s="12" t="s">
        <v>12</v>
      </c>
      <c r="C14" s="16"/>
      <c r="D14" s="24">
        <v>1600</v>
      </c>
      <c r="E14" s="25"/>
      <c r="F14" s="53">
        <v>1300</v>
      </c>
    </row>
    <row r="15" spans="1:6">
      <c r="B15" s="12" t="s">
        <v>198</v>
      </c>
      <c r="C15" s="16"/>
      <c r="D15" s="24">
        <v>17300</v>
      </c>
      <c r="E15" s="25"/>
      <c r="F15" s="24">
        <v>14850</v>
      </c>
    </row>
    <row r="16" spans="1:6">
      <c r="B16" s="37" t="s">
        <v>185</v>
      </c>
      <c r="C16" s="16"/>
      <c r="D16" s="24" t="s">
        <v>222</v>
      </c>
      <c r="E16" s="25"/>
      <c r="F16" s="24" t="s">
        <v>223</v>
      </c>
    </row>
    <row r="17" spans="2:7">
      <c r="B17" s="12" t="s">
        <v>199</v>
      </c>
      <c r="C17" s="16"/>
      <c r="D17" s="24">
        <v>0</v>
      </c>
      <c r="E17" s="25"/>
      <c r="F17" s="24">
        <v>0</v>
      </c>
    </row>
    <row r="18" spans="2:7">
      <c r="B18" s="12" t="s">
        <v>13</v>
      </c>
      <c r="C18" s="16"/>
      <c r="D18" s="24">
        <f>45000-110000</f>
        <v>-65000</v>
      </c>
      <c r="E18" s="25"/>
      <c r="F18" s="24">
        <v>-100000</v>
      </c>
    </row>
    <row r="19" spans="2:7">
      <c r="B19" s="12" t="s">
        <v>14</v>
      </c>
      <c r="C19" s="16"/>
      <c r="D19" s="24">
        <f>7200+8500+11500+4200+3700+500</f>
        <v>35600</v>
      </c>
      <c r="E19" s="25"/>
      <c r="F19" s="24">
        <f>5700+7100+10956+3600+500+4200</f>
        <v>32056</v>
      </c>
    </row>
    <row r="20" spans="2:7">
      <c r="B20" s="12" t="s">
        <v>15</v>
      </c>
      <c r="C20" s="16"/>
      <c r="D20" s="24">
        <v>2000</v>
      </c>
      <c r="E20" s="25"/>
      <c r="F20" s="24">
        <v>1780</v>
      </c>
    </row>
    <row r="21" spans="2:7">
      <c r="B21" s="12" t="s">
        <v>16</v>
      </c>
      <c r="C21" s="16"/>
      <c r="D21" s="24">
        <v>0</v>
      </c>
      <c r="E21" s="25"/>
      <c r="F21" s="24">
        <v>0</v>
      </c>
    </row>
    <row r="22" spans="2:7">
      <c r="B22" s="12" t="s">
        <v>17</v>
      </c>
      <c r="C22" s="16"/>
      <c r="D22" s="24">
        <v>1000</v>
      </c>
      <c r="E22" s="25"/>
      <c r="F22" s="24">
        <v>330</v>
      </c>
    </row>
    <row r="23" spans="2:7">
      <c r="B23" s="12" t="s">
        <v>186</v>
      </c>
      <c r="C23" s="16"/>
      <c r="D23" s="24">
        <v>139800</v>
      </c>
      <c r="E23" s="25"/>
      <c r="F23" s="24">
        <v>113250</v>
      </c>
    </row>
    <row r="24" spans="2:7">
      <c r="B24" s="37" t="s">
        <v>217</v>
      </c>
      <c r="C24" s="16"/>
      <c r="D24" s="24">
        <v>0</v>
      </c>
      <c r="E24" s="25"/>
      <c r="F24" s="24">
        <v>0</v>
      </c>
    </row>
    <row r="25" spans="2:7">
      <c r="B25" s="37" t="s">
        <v>218</v>
      </c>
      <c r="C25" s="16"/>
      <c r="D25" s="24">
        <v>0</v>
      </c>
      <c r="E25" s="25"/>
      <c r="F25" s="24">
        <v>0</v>
      </c>
    </row>
    <row r="26" spans="2:7" ht="15.75" thickBot="1">
      <c r="B26" s="18"/>
      <c r="C26" s="16"/>
      <c r="D26" s="24"/>
      <c r="E26" s="25"/>
      <c r="F26" s="24"/>
    </row>
    <row r="27" spans="2:7" ht="15.75" thickBot="1">
      <c r="B27" s="10" t="s">
        <v>19</v>
      </c>
      <c r="C27" s="15"/>
      <c r="D27" s="27">
        <f>SUM(D8:D26)</f>
        <v>148300</v>
      </c>
      <c r="E27" s="12"/>
      <c r="F27" s="27">
        <f>SUM(F8:F26)</f>
        <v>72369</v>
      </c>
    </row>
    <row r="28" spans="2:7" ht="15.75" thickTop="1"/>
    <row r="29" spans="2:7">
      <c r="B29" s="10" t="s">
        <v>20</v>
      </c>
      <c r="C29" s="16"/>
      <c r="D29" s="17"/>
      <c r="E29" s="25"/>
      <c r="F29" s="17"/>
    </row>
    <row r="30" spans="2:7">
      <c r="B30" s="12" t="s">
        <v>21</v>
      </c>
      <c r="C30" s="16"/>
      <c r="D30" s="24"/>
      <c r="E30" s="60"/>
      <c r="F30" s="59"/>
      <c r="G30" s="31"/>
    </row>
    <row r="31" spans="2:7">
      <c r="B31" s="12" t="s">
        <v>11</v>
      </c>
      <c r="C31" s="16"/>
      <c r="D31" s="24">
        <v>5400</v>
      </c>
      <c r="E31" s="25"/>
      <c r="F31" s="24">
        <v>7200</v>
      </c>
    </row>
    <row r="32" spans="2:7">
      <c r="B32" s="12" t="s">
        <v>22</v>
      </c>
      <c r="C32" s="16"/>
      <c r="D32" s="24">
        <v>8540</v>
      </c>
      <c r="E32" s="25"/>
      <c r="F32" s="24">
        <v>3255</v>
      </c>
    </row>
    <row r="33" spans="2:6">
      <c r="B33" s="12" t="s">
        <v>23</v>
      </c>
      <c r="C33" s="16"/>
      <c r="D33" s="24">
        <v>7225</v>
      </c>
      <c r="E33" s="25"/>
      <c r="F33" s="24">
        <v>8085</v>
      </c>
    </row>
    <row r="34" spans="2:6">
      <c r="B34" s="12" t="s">
        <v>13</v>
      </c>
      <c r="C34" s="16"/>
      <c r="D34" s="24">
        <v>2700</v>
      </c>
      <c r="E34" s="25"/>
      <c r="F34" s="24">
        <v>950</v>
      </c>
    </row>
    <row r="35" spans="2:6">
      <c r="B35" s="12" t="s">
        <v>24</v>
      </c>
      <c r="C35" s="16"/>
      <c r="D35" s="24"/>
      <c r="E35" s="25"/>
      <c r="F35" s="24"/>
    </row>
    <row r="36" spans="2:6">
      <c r="B36" s="12" t="s">
        <v>25</v>
      </c>
      <c r="C36" s="16"/>
      <c r="D36" s="24"/>
      <c r="E36" s="25"/>
      <c r="F36" s="24"/>
    </row>
    <row r="37" spans="2:6">
      <c r="B37" s="12" t="s">
        <v>201</v>
      </c>
      <c r="C37" s="16"/>
      <c r="D37" s="24"/>
      <c r="E37" s="25"/>
      <c r="F37" s="24"/>
    </row>
    <row r="38" spans="2:6">
      <c r="B38" s="12" t="s">
        <v>26</v>
      </c>
      <c r="C38" s="16"/>
      <c r="D38" s="24"/>
      <c r="E38" s="25"/>
      <c r="F38" s="24"/>
    </row>
    <row r="39" spans="2:6">
      <c r="B39" s="12" t="s">
        <v>200</v>
      </c>
      <c r="C39" s="16"/>
      <c r="D39" s="24"/>
      <c r="E39" s="25"/>
      <c r="F39" s="24"/>
    </row>
    <row r="40" spans="2:6">
      <c r="B40" s="12" t="s">
        <v>18</v>
      </c>
      <c r="C40" s="16"/>
      <c r="D40" s="24"/>
      <c r="E40" s="25"/>
      <c r="F40" s="24"/>
    </row>
    <row r="41" spans="2:6" ht="15.75" thickBot="1">
      <c r="B41" s="18"/>
      <c r="C41" s="16"/>
      <c r="D41" s="24"/>
      <c r="E41" s="25"/>
      <c r="F41" s="24"/>
    </row>
    <row r="42" spans="2:6" ht="15.75" thickBot="1">
      <c r="B42" s="10" t="s">
        <v>28</v>
      </c>
      <c r="C42" s="15"/>
      <c r="D42" s="27">
        <f>SUM(D30:D41)</f>
        <v>23865</v>
      </c>
      <c r="E42" s="12"/>
      <c r="F42" s="27">
        <f>SUM(F30:F41)</f>
        <v>19490</v>
      </c>
    </row>
    <row r="43" spans="2:6" ht="15.75" thickTop="1"/>
    <row r="44" spans="2:6">
      <c r="B44" s="10" t="s">
        <v>29</v>
      </c>
      <c r="C44" s="16"/>
      <c r="D44" s="17"/>
      <c r="E44" s="25"/>
      <c r="F44" s="17"/>
    </row>
    <row r="45" spans="2:6">
      <c r="B45" s="12" t="s">
        <v>30</v>
      </c>
      <c r="C45" s="16"/>
      <c r="D45" s="24"/>
      <c r="E45" s="25"/>
      <c r="F45" s="24"/>
    </row>
    <row r="46" spans="2:6">
      <c r="B46" s="12" t="s">
        <v>31</v>
      </c>
      <c r="C46" s="16"/>
      <c r="D46" s="24"/>
      <c r="E46" s="25"/>
      <c r="F46" s="24"/>
    </row>
    <row r="47" spans="2:6">
      <c r="B47" s="12" t="s">
        <v>32</v>
      </c>
      <c r="C47" s="16"/>
      <c r="D47" s="24" t="s">
        <v>224</v>
      </c>
      <c r="E47" s="25"/>
      <c r="F47" s="24"/>
    </row>
    <row r="48" spans="2:6">
      <c r="B48" s="12" t="s">
        <v>23</v>
      </c>
      <c r="C48" s="16"/>
      <c r="D48" s="24"/>
      <c r="E48" s="25"/>
      <c r="F48" s="24"/>
    </row>
    <row r="49" spans="2:6">
      <c r="B49" s="12" t="s">
        <v>13</v>
      </c>
      <c r="C49" s="16"/>
      <c r="D49" s="24"/>
      <c r="E49" s="25"/>
      <c r="F49" s="24"/>
    </row>
    <row r="50" spans="2:6">
      <c r="B50" s="12" t="s">
        <v>33</v>
      </c>
      <c r="C50" s="16"/>
      <c r="D50" s="24"/>
      <c r="E50" s="25"/>
      <c r="F50" s="24"/>
    </row>
    <row r="51" spans="2:6">
      <c r="B51" s="12" t="s">
        <v>27</v>
      </c>
      <c r="C51" s="16"/>
      <c r="D51" s="24"/>
      <c r="E51" s="25"/>
      <c r="F51" s="24"/>
    </row>
    <row r="52" spans="2:6">
      <c r="B52" s="12" t="s">
        <v>34</v>
      </c>
      <c r="C52" s="16"/>
      <c r="D52" s="24"/>
      <c r="E52" s="25"/>
      <c r="F52" s="24"/>
    </row>
    <row r="53" spans="2:6">
      <c r="B53" s="12" t="s">
        <v>35</v>
      </c>
      <c r="C53" s="16"/>
      <c r="D53" s="24"/>
      <c r="E53" s="25"/>
      <c r="F53" s="24"/>
    </row>
    <row r="54" spans="2:6">
      <c r="B54" s="12" t="s">
        <v>36</v>
      </c>
      <c r="C54" s="16"/>
      <c r="D54" s="24"/>
      <c r="E54" s="25"/>
      <c r="F54" s="24"/>
    </row>
    <row r="55" spans="2:6" ht="15.75" thickBot="1">
      <c r="B55" s="2"/>
      <c r="C55" s="16"/>
      <c r="D55" s="24">
        <v>96693</v>
      </c>
      <c r="E55" s="25"/>
      <c r="F55" s="24">
        <v>95739</v>
      </c>
    </row>
    <row r="56" spans="2:6" ht="15.75" thickBot="1">
      <c r="B56" s="10" t="s">
        <v>37</v>
      </c>
      <c r="C56" s="15"/>
      <c r="D56" s="27">
        <f>SUM(D45:D55)</f>
        <v>96693</v>
      </c>
      <c r="E56" s="12"/>
      <c r="F56" s="27">
        <f>SUM(F45:F55)</f>
        <v>95739</v>
      </c>
    </row>
    <row r="57" spans="2:6" ht="15.75" thickTop="1"/>
    <row r="58" spans="2:6">
      <c r="B58" s="10" t="s">
        <v>38</v>
      </c>
      <c r="C58" s="16"/>
      <c r="D58" s="17"/>
      <c r="E58" s="25"/>
      <c r="F58" s="17"/>
    </row>
    <row r="59" spans="2:6">
      <c r="B59" s="32" t="s">
        <v>39</v>
      </c>
      <c r="C59" s="16"/>
      <c r="D59" s="24"/>
      <c r="E59" s="25"/>
      <c r="F59" s="24"/>
    </row>
    <row r="60" spans="2:6">
      <c r="B60" s="32" t="s">
        <v>40</v>
      </c>
      <c r="C60" s="16"/>
      <c r="D60" s="24"/>
      <c r="E60" s="25"/>
      <c r="F60" s="24"/>
    </row>
    <row r="61" spans="2:6">
      <c r="B61" s="32" t="s">
        <v>41</v>
      </c>
      <c r="C61" s="16"/>
      <c r="D61" s="24">
        <v>34000</v>
      </c>
      <c r="E61" s="25"/>
      <c r="F61" s="24">
        <v>50500</v>
      </c>
    </row>
    <row r="62" spans="2:6">
      <c r="B62" s="32" t="s">
        <v>42</v>
      </c>
      <c r="D62" s="24"/>
      <c r="E62" s="25"/>
      <c r="F62" s="24"/>
    </row>
    <row r="63" spans="2:6">
      <c r="B63" s="33" t="s">
        <v>43</v>
      </c>
      <c r="C63" s="16"/>
      <c r="D63" s="24"/>
      <c r="E63" s="25"/>
      <c r="F63" s="24"/>
    </row>
    <row r="64" spans="2:6">
      <c r="B64" s="12" t="s">
        <v>44</v>
      </c>
      <c r="C64" s="16"/>
      <c r="D64" s="24"/>
      <c r="E64" s="25"/>
      <c r="F64" s="24"/>
    </row>
    <row r="65" spans="2:6">
      <c r="B65" s="32" t="s">
        <v>45</v>
      </c>
      <c r="C65" s="16"/>
      <c r="D65" s="24"/>
      <c r="E65" s="25"/>
      <c r="F65" s="24"/>
    </row>
    <row r="66" spans="2:6">
      <c r="B66" s="12" t="s">
        <v>46</v>
      </c>
      <c r="C66" s="16"/>
      <c r="D66" s="24"/>
      <c r="E66" s="25"/>
      <c r="F66" s="24"/>
    </row>
    <row r="67" spans="2:6" ht="15.75" thickBot="1">
      <c r="B67" s="2"/>
      <c r="C67" s="16"/>
      <c r="D67" s="24"/>
      <c r="E67" s="25"/>
      <c r="F67" s="24"/>
    </row>
    <row r="68" spans="2:6" ht="15.75" thickBot="1">
      <c r="B68" s="10" t="s">
        <v>47</v>
      </c>
      <c r="C68" s="15"/>
      <c r="D68" s="27">
        <f>SUM(D59:D67)</f>
        <v>34000</v>
      </c>
      <c r="E68" s="12"/>
      <c r="F68" s="27">
        <f>SUM(F59:F67)</f>
        <v>50500</v>
      </c>
    </row>
    <row r="69" spans="2:6" ht="15.75" thickTop="1"/>
    <row r="70" spans="2:6">
      <c r="B70" s="10" t="s">
        <v>48</v>
      </c>
      <c r="C70" s="16"/>
      <c r="D70" s="17"/>
      <c r="E70" s="25"/>
      <c r="F70" s="17"/>
    </row>
    <row r="71" spans="2:6">
      <c r="B71" s="12" t="s">
        <v>49</v>
      </c>
      <c r="C71" s="16"/>
      <c r="D71" s="24">
        <v>145753</v>
      </c>
      <c r="E71" s="25"/>
      <c r="F71" s="24">
        <v>141508</v>
      </c>
    </row>
    <row r="72" spans="2:6">
      <c r="B72" s="12" t="s">
        <v>23</v>
      </c>
      <c r="C72" s="16"/>
      <c r="D72" s="24"/>
      <c r="E72" s="25"/>
      <c r="F72" s="24"/>
    </row>
    <row r="73" spans="2:6">
      <c r="B73" s="12" t="s">
        <v>13</v>
      </c>
      <c r="C73" s="16"/>
      <c r="D73" s="24"/>
      <c r="E73" s="25"/>
      <c r="F73" s="24"/>
    </row>
    <row r="74" spans="2:6">
      <c r="B74" s="12" t="s">
        <v>33</v>
      </c>
      <c r="C74" s="16"/>
      <c r="D74" s="24"/>
      <c r="E74" s="25"/>
      <c r="F74" s="24"/>
    </row>
    <row r="75" spans="2:6">
      <c r="B75" s="12" t="s">
        <v>27</v>
      </c>
      <c r="C75" s="16"/>
      <c r="D75" s="24"/>
      <c r="E75" s="25"/>
      <c r="F75" s="24"/>
    </row>
    <row r="76" spans="2:6">
      <c r="B76" s="12" t="s">
        <v>35</v>
      </c>
      <c r="C76" s="16"/>
      <c r="D76" s="24"/>
      <c r="E76" s="25"/>
      <c r="F76" s="24"/>
    </row>
    <row r="77" spans="2:6" ht="15.75" thickBot="1">
      <c r="B77" s="2"/>
      <c r="C77" s="16"/>
      <c r="D77" s="24"/>
      <c r="E77" s="25"/>
      <c r="F77" s="24"/>
    </row>
    <row r="78" spans="2:6" ht="15.75" thickBot="1">
      <c r="B78" s="10" t="s">
        <v>50</v>
      </c>
      <c r="C78" s="15"/>
      <c r="D78" s="27">
        <f>SUM(D71:D77)</f>
        <v>145753</v>
      </c>
      <c r="E78" s="12"/>
      <c r="F78" s="27">
        <f>SUM(F71:F77)</f>
        <v>141508</v>
      </c>
    </row>
    <row r="79" spans="2:6" ht="15.75" thickTop="1">
      <c r="B79" s="10"/>
      <c r="C79" s="15"/>
      <c r="D79" s="34"/>
      <c r="E79" s="12"/>
      <c r="F79" s="34"/>
    </row>
    <row r="80" spans="2:6">
      <c r="B80" s="10" t="s">
        <v>51</v>
      </c>
      <c r="C80" s="16"/>
      <c r="D80" s="17"/>
      <c r="E80" s="25"/>
      <c r="F80" s="17"/>
    </row>
    <row r="81" spans="2:6">
      <c r="B81" s="12" t="s">
        <v>52</v>
      </c>
      <c r="C81" s="16"/>
      <c r="D81" s="24"/>
      <c r="E81" s="25"/>
      <c r="F81" s="24"/>
    </row>
    <row r="82" spans="2:6">
      <c r="B82" s="12" t="s">
        <v>53</v>
      </c>
      <c r="C82" s="16"/>
      <c r="D82" s="24"/>
      <c r="E82" s="25"/>
      <c r="F82" s="24"/>
    </row>
    <row r="83" spans="2:6">
      <c r="B83" s="12" t="s">
        <v>54</v>
      </c>
      <c r="C83" s="16"/>
      <c r="D83" s="24"/>
      <c r="E83" s="25"/>
      <c r="F83" s="24"/>
    </row>
    <row r="84" spans="2:6">
      <c r="B84" s="12" t="s">
        <v>55</v>
      </c>
      <c r="C84" s="16"/>
      <c r="D84" s="24"/>
      <c r="E84" s="25"/>
      <c r="F84" s="24"/>
    </row>
    <row r="85" spans="2:6">
      <c r="B85" s="12" t="s">
        <v>23</v>
      </c>
      <c r="C85" s="16"/>
      <c r="D85" s="24"/>
      <c r="E85" s="25"/>
      <c r="F85" s="24"/>
    </row>
    <row r="86" spans="2:6">
      <c r="B86" s="12" t="s">
        <v>13</v>
      </c>
      <c r="C86" s="16"/>
      <c r="D86" s="24"/>
      <c r="E86" s="25"/>
      <c r="F86" s="24"/>
    </row>
    <row r="87" spans="2:6">
      <c r="B87" s="12" t="s">
        <v>56</v>
      </c>
      <c r="C87" s="16"/>
      <c r="D87" s="24"/>
      <c r="E87" s="25"/>
      <c r="F87" s="24"/>
    </row>
    <row r="88" spans="2:6">
      <c r="B88" s="12" t="s">
        <v>57</v>
      </c>
      <c r="C88" s="16"/>
      <c r="D88" s="24"/>
      <c r="E88" s="25"/>
      <c r="F88" s="24"/>
    </row>
    <row r="89" spans="2:6">
      <c r="B89" s="12" t="s">
        <v>33</v>
      </c>
      <c r="C89" s="16"/>
      <c r="D89" s="24"/>
      <c r="E89" s="25"/>
      <c r="F89" s="24"/>
    </row>
    <row r="90" spans="2:6">
      <c r="B90" s="12" t="s">
        <v>27</v>
      </c>
      <c r="C90" s="16"/>
      <c r="D90" s="24"/>
      <c r="E90" s="25"/>
      <c r="F90" s="24"/>
    </row>
    <row r="91" spans="2:6">
      <c r="B91" s="12" t="s">
        <v>34</v>
      </c>
      <c r="C91" s="16"/>
      <c r="D91" s="24"/>
      <c r="E91" s="25"/>
      <c r="F91" s="24"/>
    </row>
    <row r="92" spans="2:6">
      <c r="B92" s="12" t="s">
        <v>35</v>
      </c>
      <c r="C92" s="16"/>
      <c r="D92" s="24"/>
      <c r="E92" s="25"/>
      <c r="F92" s="24"/>
    </row>
    <row r="93" spans="2:6">
      <c r="B93" s="18"/>
      <c r="C93" s="16"/>
      <c r="D93" s="24">
        <v>105725</v>
      </c>
      <c r="E93" s="25"/>
      <c r="F93" s="24">
        <v>101200</v>
      </c>
    </row>
    <row r="94" spans="2:6" ht="15.75" thickBot="1">
      <c r="B94" s="10" t="s">
        <v>58</v>
      </c>
      <c r="C94" s="15"/>
      <c r="D94" s="35">
        <f>SUM(D81:D93)</f>
        <v>105725</v>
      </c>
      <c r="E94" s="12"/>
      <c r="F94" s="35">
        <f>SUM(F81:F93)</f>
        <v>101200</v>
      </c>
    </row>
    <row r="95" spans="2:6" ht="15.75" thickTop="1"/>
    <row r="96" spans="2:6">
      <c r="B96" s="10" t="s">
        <v>59</v>
      </c>
      <c r="C96" s="16"/>
      <c r="D96" s="17"/>
      <c r="E96" s="25"/>
      <c r="F96" s="17"/>
    </row>
    <row r="97" spans="2:6">
      <c r="B97" s="12" t="s">
        <v>52</v>
      </c>
      <c r="C97" s="16"/>
      <c r="D97" s="24"/>
      <c r="E97" s="25"/>
      <c r="F97" s="24"/>
    </row>
    <row r="98" spans="2:6">
      <c r="B98" s="12" t="s">
        <v>60</v>
      </c>
      <c r="C98" s="16"/>
      <c r="D98" s="24"/>
      <c r="E98" s="25"/>
      <c r="F98" s="24"/>
    </row>
    <row r="99" spans="2:6">
      <c r="B99" s="12" t="s">
        <v>61</v>
      </c>
      <c r="C99" s="16"/>
      <c r="D99" s="24"/>
      <c r="E99" s="25"/>
      <c r="F99" s="24"/>
    </row>
    <row r="100" spans="2:6">
      <c r="B100" s="12" t="s">
        <v>23</v>
      </c>
      <c r="C100" s="16"/>
      <c r="D100" s="24"/>
      <c r="E100" s="25"/>
      <c r="F100" s="24"/>
    </row>
    <row r="101" spans="2:6">
      <c r="B101" s="12" t="s">
        <v>11</v>
      </c>
      <c r="C101" s="16"/>
      <c r="D101" s="24"/>
      <c r="E101" s="25"/>
      <c r="F101" s="24"/>
    </row>
    <row r="102" spans="2:6">
      <c r="B102" s="12" t="s">
        <v>13</v>
      </c>
      <c r="C102" s="16"/>
      <c r="D102" s="24"/>
      <c r="E102" s="25"/>
      <c r="F102" s="24"/>
    </row>
    <row r="103" spans="2:6">
      <c r="B103" s="12" t="s">
        <v>62</v>
      </c>
      <c r="C103" s="16"/>
      <c r="D103" s="24"/>
      <c r="E103" s="25"/>
      <c r="F103" s="24"/>
    </row>
    <row r="104" spans="2:6">
      <c r="B104" s="12" t="s">
        <v>25</v>
      </c>
      <c r="C104" s="16"/>
      <c r="D104" s="24"/>
      <c r="E104" s="25"/>
      <c r="F104" s="24"/>
    </row>
    <row r="105" spans="2:6">
      <c r="B105" s="12" t="s">
        <v>27</v>
      </c>
      <c r="C105" s="16"/>
      <c r="D105" s="24"/>
      <c r="E105" s="25"/>
      <c r="F105" s="24"/>
    </row>
    <row r="106" spans="2:6">
      <c r="B106" s="12" t="s">
        <v>34</v>
      </c>
      <c r="C106" s="16"/>
      <c r="D106" s="24"/>
      <c r="E106" s="25"/>
      <c r="F106" s="24"/>
    </row>
    <row r="107" spans="2:6">
      <c r="B107" s="12" t="s">
        <v>35</v>
      </c>
      <c r="C107" s="16"/>
      <c r="D107" s="24">
        <v>80100</v>
      </c>
      <c r="E107" s="25"/>
      <c r="F107" s="24">
        <v>84414</v>
      </c>
    </row>
    <row r="108" spans="2:6">
      <c r="B108" s="18"/>
      <c r="C108" s="16"/>
      <c r="D108" s="24">
        <v>177400</v>
      </c>
      <c r="E108" s="25"/>
      <c r="F108" s="24">
        <v>133104</v>
      </c>
    </row>
    <row r="109" spans="2:6" ht="15.75" thickBot="1">
      <c r="B109" s="10" t="s">
        <v>63</v>
      </c>
      <c r="C109" s="15"/>
      <c r="D109" s="35">
        <f>SUM(D97:D108)</f>
        <v>257500</v>
      </c>
      <c r="E109" s="12"/>
      <c r="F109" s="35">
        <f>SUM(F97:F108)</f>
        <v>217518</v>
      </c>
    </row>
    <row r="110" spans="2:6" ht="16.5" thickTop="1" thickBot="1"/>
    <row r="111" spans="2:6" ht="15.75" thickBot="1">
      <c r="B111" s="10" t="s">
        <v>3</v>
      </c>
      <c r="D111" s="36">
        <f>+D109+D68+D56+D42+D27+D94+D78</f>
        <v>811836</v>
      </c>
      <c r="F111" s="36">
        <f>+F109+F68+F56+F42+F27+F94+F78</f>
        <v>698324</v>
      </c>
    </row>
  </sheetData>
  <sheetProtection sheet="1" objects="1" scenarios="1"/>
  <mergeCells count="1">
    <mergeCell ref="D1:F1"/>
  </mergeCells>
  <pageMargins left="0.7" right="0.7" top="0.75" bottom="0.75" header="0.3" footer="0.3"/>
  <pageSetup paperSize="5" orientation="portrait" r:id="rId1"/>
  <rowBreaks count="1" manualBreakCount="1">
    <brk id="5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9"/>
  <sheetViews>
    <sheetView showGridLines="0" showRowColHeaders="0" workbookViewId="0">
      <selection activeCell="A7" sqref="A7"/>
    </sheetView>
  </sheetViews>
  <sheetFormatPr defaultRowHeight="15"/>
  <cols>
    <col min="1" max="1" width="18.7109375" customWidth="1"/>
    <col min="2" max="7" width="15.42578125" customWidth="1"/>
    <col min="8" max="8" width="16" customWidth="1"/>
  </cols>
  <sheetData>
    <row r="1" spans="1:8" ht="18">
      <c r="A1" s="50">
        <f>Index!D1</f>
        <v>0</v>
      </c>
    </row>
    <row r="2" spans="1:8">
      <c r="A2" s="1" t="s">
        <v>157</v>
      </c>
    </row>
    <row r="3" spans="1:8">
      <c r="A3" s="51" t="s">
        <v>148</v>
      </c>
      <c r="H3" t="str">
        <f>Index!D3</f>
        <v>31/3/2022</v>
      </c>
    </row>
    <row r="4" spans="1:8" s="43" customFormat="1" ht="60">
      <c r="A4" s="44" t="s">
        <v>152</v>
      </c>
      <c r="B4" s="44" t="s">
        <v>160</v>
      </c>
      <c r="C4" s="44" t="s">
        <v>161</v>
      </c>
      <c r="D4" s="44" t="s">
        <v>194</v>
      </c>
      <c r="E4" s="44" t="s">
        <v>195</v>
      </c>
      <c r="F4" s="44" t="s">
        <v>155</v>
      </c>
      <c r="G4" s="44" t="s">
        <v>153</v>
      </c>
      <c r="H4" s="44" t="s">
        <v>156</v>
      </c>
    </row>
    <row r="5" spans="1:8">
      <c r="A5" s="46">
        <v>151300</v>
      </c>
      <c r="B5" s="47">
        <v>17488429</v>
      </c>
      <c r="C5" s="47">
        <v>25238968</v>
      </c>
      <c r="D5" s="47">
        <v>1.33</v>
      </c>
      <c r="E5" s="47">
        <v>0.5</v>
      </c>
      <c r="F5" s="48">
        <f>B5*D5/100</f>
        <v>232596.10570000001</v>
      </c>
      <c r="G5" s="48">
        <f>C5*E5/100</f>
        <v>126194.84</v>
      </c>
      <c r="H5" s="48">
        <f>F5+G5</f>
        <v>358790.94570000004</v>
      </c>
    </row>
    <row r="6" spans="1:8">
      <c r="A6" s="46">
        <v>15301</v>
      </c>
      <c r="B6" s="47">
        <v>4674100</v>
      </c>
      <c r="C6" s="47">
        <v>10842000</v>
      </c>
      <c r="D6" s="47">
        <v>1.33</v>
      </c>
      <c r="E6" s="47">
        <v>0.5</v>
      </c>
      <c r="F6" s="48">
        <f t="shared" ref="F6:F17" si="0">B6*D6/100</f>
        <v>62165.53</v>
      </c>
      <c r="G6" s="48">
        <f t="shared" ref="G6:G17" si="1">C6*E6/100</f>
        <v>54210</v>
      </c>
      <c r="H6" s="48">
        <f t="shared" ref="H6:H26" si="2">F6+G6</f>
        <v>116375.53</v>
      </c>
    </row>
    <row r="7" spans="1:8">
      <c r="A7" s="46"/>
      <c r="B7" s="47"/>
      <c r="C7" s="47"/>
      <c r="D7" s="47"/>
      <c r="E7" s="47"/>
      <c r="F7" s="48">
        <f t="shared" si="0"/>
        <v>0</v>
      </c>
      <c r="G7" s="48">
        <f t="shared" si="1"/>
        <v>0</v>
      </c>
      <c r="H7" s="48">
        <f t="shared" si="2"/>
        <v>0</v>
      </c>
    </row>
    <row r="8" spans="1:8">
      <c r="A8" s="46"/>
      <c r="B8" s="47"/>
      <c r="C8" s="47"/>
      <c r="D8" s="47"/>
      <c r="E8" s="47"/>
      <c r="F8" s="48">
        <f t="shared" si="0"/>
        <v>0</v>
      </c>
      <c r="G8" s="48">
        <f t="shared" si="1"/>
        <v>0</v>
      </c>
      <c r="H8" s="48">
        <f t="shared" si="2"/>
        <v>0</v>
      </c>
    </row>
    <row r="9" spans="1:8">
      <c r="A9" s="46"/>
      <c r="B9" s="47"/>
      <c r="C9" s="47"/>
      <c r="D9" s="47"/>
      <c r="E9" s="47"/>
      <c r="F9" s="48">
        <f t="shared" si="0"/>
        <v>0</v>
      </c>
      <c r="G9" s="48">
        <f t="shared" si="1"/>
        <v>0</v>
      </c>
      <c r="H9" s="48">
        <f t="shared" si="2"/>
        <v>0</v>
      </c>
    </row>
    <row r="10" spans="1:8">
      <c r="A10" s="46"/>
      <c r="B10" s="47"/>
      <c r="C10" s="47"/>
      <c r="D10" s="47"/>
      <c r="E10" s="47"/>
      <c r="F10" s="48">
        <f t="shared" si="0"/>
        <v>0</v>
      </c>
      <c r="G10" s="48">
        <f t="shared" si="1"/>
        <v>0</v>
      </c>
      <c r="H10" s="48">
        <f t="shared" si="2"/>
        <v>0</v>
      </c>
    </row>
    <row r="11" spans="1:8">
      <c r="A11" s="46"/>
      <c r="B11" s="47"/>
      <c r="C11" s="47"/>
      <c r="D11" s="47"/>
      <c r="E11" s="47"/>
      <c r="F11" s="48">
        <f t="shared" si="0"/>
        <v>0</v>
      </c>
      <c r="G11" s="48">
        <f t="shared" si="1"/>
        <v>0</v>
      </c>
      <c r="H11" s="48">
        <f t="shared" si="2"/>
        <v>0</v>
      </c>
    </row>
    <row r="12" spans="1:8">
      <c r="A12" s="46"/>
      <c r="B12" s="47"/>
      <c r="C12" s="47"/>
      <c r="D12" s="47"/>
      <c r="E12" s="47"/>
      <c r="F12" s="48">
        <f t="shared" si="0"/>
        <v>0</v>
      </c>
      <c r="G12" s="48">
        <f t="shared" si="1"/>
        <v>0</v>
      </c>
      <c r="H12" s="48">
        <f t="shared" si="2"/>
        <v>0</v>
      </c>
    </row>
    <row r="13" spans="1:8">
      <c r="A13" s="46"/>
      <c r="B13" s="47"/>
      <c r="C13" s="47"/>
      <c r="D13" s="47"/>
      <c r="E13" s="47"/>
      <c r="F13" s="48">
        <f t="shared" si="0"/>
        <v>0</v>
      </c>
      <c r="G13" s="48">
        <f t="shared" si="1"/>
        <v>0</v>
      </c>
      <c r="H13" s="48">
        <f t="shared" si="2"/>
        <v>0</v>
      </c>
    </row>
    <row r="14" spans="1:8">
      <c r="A14" s="46"/>
      <c r="B14" s="47"/>
      <c r="C14" s="47"/>
      <c r="D14" s="47"/>
      <c r="E14" s="47"/>
      <c r="F14" s="48">
        <f t="shared" si="0"/>
        <v>0</v>
      </c>
      <c r="G14" s="48">
        <f t="shared" si="1"/>
        <v>0</v>
      </c>
      <c r="H14" s="48">
        <f t="shared" si="2"/>
        <v>0</v>
      </c>
    </row>
    <row r="15" spans="1:8">
      <c r="A15" s="46"/>
      <c r="B15" s="47"/>
      <c r="C15" s="47"/>
      <c r="D15" s="47"/>
      <c r="E15" s="47"/>
      <c r="F15" s="48">
        <f t="shared" si="0"/>
        <v>0</v>
      </c>
      <c r="G15" s="48">
        <f t="shared" si="1"/>
        <v>0</v>
      </c>
      <c r="H15" s="48">
        <f t="shared" si="2"/>
        <v>0</v>
      </c>
    </row>
    <row r="16" spans="1:8">
      <c r="A16" s="46"/>
      <c r="B16" s="47"/>
      <c r="C16" s="47"/>
      <c r="D16" s="47"/>
      <c r="E16" s="47"/>
      <c r="F16" s="48">
        <f t="shared" si="0"/>
        <v>0</v>
      </c>
      <c r="G16" s="48">
        <f t="shared" si="1"/>
        <v>0</v>
      </c>
      <c r="H16" s="48">
        <f t="shared" si="2"/>
        <v>0</v>
      </c>
    </row>
    <row r="17" spans="1:8">
      <c r="A17" s="46"/>
      <c r="B17" s="47"/>
      <c r="C17" s="47"/>
      <c r="D17" s="47"/>
      <c r="E17" s="47"/>
      <c r="F17" s="48">
        <f t="shared" si="0"/>
        <v>0</v>
      </c>
      <c r="G17" s="48">
        <f t="shared" si="1"/>
        <v>0</v>
      </c>
      <c r="H17" s="48">
        <f t="shared" si="2"/>
        <v>0</v>
      </c>
    </row>
    <row r="18" spans="1:8">
      <c r="A18" s="46"/>
      <c r="B18" s="47"/>
      <c r="C18" s="47"/>
      <c r="D18" s="47"/>
      <c r="E18" s="47"/>
      <c r="F18" s="48">
        <f t="shared" ref="F18:F26" si="3">B18*D18/100</f>
        <v>0</v>
      </c>
      <c r="G18" s="48">
        <f t="shared" ref="G18:G26" si="4">C18*E18/100</f>
        <v>0</v>
      </c>
      <c r="H18" s="48">
        <f t="shared" si="2"/>
        <v>0</v>
      </c>
    </row>
    <row r="19" spans="1:8">
      <c r="A19" s="46"/>
      <c r="B19" s="46"/>
      <c r="C19" s="46"/>
      <c r="D19" s="46"/>
      <c r="E19" s="46"/>
      <c r="F19" s="48">
        <f t="shared" si="3"/>
        <v>0</v>
      </c>
      <c r="G19" s="48">
        <f t="shared" si="4"/>
        <v>0</v>
      </c>
      <c r="H19" s="48">
        <f t="shared" si="2"/>
        <v>0</v>
      </c>
    </row>
    <row r="20" spans="1:8">
      <c r="A20" s="46"/>
      <c r="B20" s="46"/>
      <c r="C20" s="46"/>
      <c r="D20" s="46"/>
      <c r="E20" s="46"/>
      <c r="F20" s="48">
        <f t="shared" si="3"/>
        <v>0</v>
      </c>
      <c r="G20" s="48">
        <f t="shared" si="4"/>
        <v>0</v>
      </c>
      <c r="H20" s="48">
        <f t="shared" si="2"/>
        <v>0</v>
      </c>
    </row>
    <row r="21" spans="1:8">
      <c r="A21" s="46"/>
      <c r="B21" s="46"/>
      <c r="C21" s="46"/>
      <c r="D21" s="46"/>
      <c r="E21" s="46"/>
      <c r="F21" s="48">
        <f t="shared" si="3"/>
        <v>0</v>
      </c>
      <c r="G21" s="48">
        <f t="shared" si="4"/>
        <v>0</v>
      </c>
      <c r="H21" s="48">
        <f t="shared" si="2"/>
        <v>0</v>
      </c>
    </row>
    <row r="22" spans="1:8">
      <c r="A22" s="46"/>
      <c r="B22" s="46"/>
      <c r="C22" s="46"/>
      <c r="D22" s="46"/>
      <c r="E22" s="46"/>
      <c r="F22" s="48">
        <f t="shared" si="3"/>
        <v>0</v>
      </c>
      <c r="G22" s="48">
        <f t="shared" si="4"/>
        <v>0</v>
      </c>
      <c r="H22" s="48">
        <f t="shared" si="2"/>
        <v>0</v>
      </c>
    </row>
    <row r="23" spans="1:8">
      <c r="A23" s="46"/>
      <c r="B23" s="46"/>
      <c r="C23" s="46"/>
      <c r="D23" s="46"/>
      <c r="E23" s="46"/>
      <c r="F23" s="48">
        <f t="shared" si="3"/>
        <v>0</v>
      </c>
      <c r="G23" s="48">
        <f t="shared" si="4"/>
        <v>0</v>
      </c>
      <c r="H23" s="48">
        <f t="shared" si="2"/>
        <v>0</v>
      </c>
    </row>
    <row r="24" spans="1:8">
      <c r="A24" s="46"/>
      <c r="B24" s="46"/>
      <c r="C24" s="46"/>
      <c r="D24" s="46"/>
      <c r="E24" s="46"/>
      <c r="F24" s="48">
        <f t="shared" si="3"/>
        <v>0</v>
      </c>
      <c r="G24" s="48">
        <f t="shared" si="4"/>
        <v>0</v>
      </c>
      <c r="H24" s="48">
        <f t="shared" si="2"/>
        <v>0</v>
      </c>
    </row>
    <row r="25" spans="1:8">
      <c r="A25" s="46"/>
      <c r="B25" s="46"/>
      <c r="C25" s="46"/>
      <c r="D25" s="46"/>
      <c r="E25" s="46"/>
      <c r="F25" s="48">
        <f t="shared" si="3"/>
        <v>0</v>
      </c>
      <c r="G25" s="48">
        <f t="shared" si="4"/>
        <v>0</v>
      </c>
      <c r="H25" s="48">
        <f t="shared" si="2"/>
        <v>0</v>
      </c>
    </row>
    <row r="26" spans="1:8">
      <c r="A26" s="46"/>
      <c r="B26" s="46"/>
      <c r="C26" s="46"/>
      <c r="D26" s="46"/>
      <c r="E26" s="46"/>
      <c r="F26" s="48">
        <f t="shared" si="3"/>
        <v>0</v>
      </c>
      <c r="G26" s="48">
        <f t="shared" si="4"/>
        <v>0</v>
      </c>
      <c r="H26" s="48">
        <f t="shared" si="2"/>
        <v>0</v>
      </c>
    </row>
    <row r="27" spans="1:8" ht="15.75" thickBot="1">
      <c r="F27" s="45">
        <f>SUM(F5:F26)</f>
        <v>294761.63569999998</v>
      </c>
      <c r="G27" s="45">
        <f>SUM(G5:G26)</f>
        <v>180404.84</v>
      </c>
      <c r="H27" s="56">
        <f>SUM(H5:H26)</f>
        <v>475166.47570000007</v>
      </c>
    </row>
    <row r="28" spans="1:8" ht="16.5" thickTop="1" thickBot="1"/>
    <row r="29" spans="1:8" ht="15.75" thickBot="1">
      <c r="A29" s="49" t="s">
        <v>180</v>
      </c>
      <c r="H29" s="66">
        <f>'OPERATING BUDGET'!D31</f>
        <v>-22775.524299999932</v>
      </c>
    </row>
  </sheetData>
  <sheetProtection sheet="1" objects="1" scenarios="1"/>
  <hyperlinks>
    <hyperlink ref="H27" location="'OPERATING BUDGET'!B8" display="'OPERATING BUDGET'!B8" xr:uid="{00000000-0004-0000-0300-000000000000}"/>
  </hyperlinks>
  <pageMargins left="0.7" right="0.7" top="0.75" bottom="0.75" header="0.3" footer="0.3"/>
  <pageSetup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06"/>
  <sheetViews>
    <sheetView showGridLines="0" showRowColHeaders="0" topLeftCell="A10" zoomScaleNormal="100" workbookViewId="0">
      <selection activeCell="B85" sqref="B85"/>
    </sheetView>
  </sheetViews>
  <sheetFormatPr defaultRowHeight="15"/>
  <cols>
    <col min="1" max="1" width="9.28515625" customWidth="1"/>
    <col min="257" max="257" width="12.28515625" customWidth="1"/>
    <col min="513" max="513" width="12.28515625" customWidth="1"/>
    <col min="769" max="769" width="12.28515625" customWidth="1"/>
    <col min="1025" max="1025" width="12.28515625" customWidth="1"/>
    <col min="1281" max="1281" width="12.28515625" customWidth="1"/>
    <col min="1537" max="1537" width="12.28515625" customWidth="1"/>
    <col min="1793" max="1793" width="12.28515625" customWidth="1"/>
    <col min="2049" max="2049" width="12.28515625" customWidth="1"/>
    <col min="2305" max="2305" width="12.28515625" customWidth="1"/>
    <col min="2561" max="2561" width="12.28515625" customWidth="1"/>
    <col min="2817" max="2817" width="12.28515625" customWidth="1"/>
    <col min="3073" max="3073" width="12.28515625" customWidth="1"/>
    <col min="3329" max="3329" width="12.28515625" customWidth="1"/>
    <col min="3585" max="3585" width="12.28515625" customWidth="1"/>
    <col min="3841" max="3841" width="12.28515625" customWidth="1"/>
    <col min="4097" max="4097" width="12.28515625" customWidth="1"/>
    <col min="4353" max="4353" width="12.28515625" customWidth="1"/>
    <col min="4609" max="4609" width="12.28515625" customWidth="1"/>
    <col min="4865" max="4865" width="12.28515625" customWidth="1"/>
    <col min="5121" max="5121" width="12.28515625" customWidth="1"/>
    <col min="5377" max="5377" width="12.28515625" customWidth="1"/>
    <col min="5633" max="5633" width="12.28515625" customWidth="1"/>
    <col min="5889" max="5889" width="12.28515625" customWidth="1"/>
    <col min="6145" max="6145" width="12.28515625" customWidth="1"/>
    <col min="6401" max="6401" width="12.28515625" customWidth="1"/>
    <col min="6657" max="6657" width="12.28515625" customWidth="1"/>
    <col min="6913" max="6913" width="12.28515625" customWidth="1"/>
    <col min="7169" max="7169" width="12.28515625" customWidth="1"/>
    <col min="7425" max="7425" width="12.28515625" customWidth="1"/>
    <col min="7681" max="7681" width="12.28515625" customWidth="1"/>
    <col min="7937" max="7937" width="12.28515625" customWidth="1"/>
    <col min="8193" max="8193" width="12.28515625" customWidth="1"/>
    <col min="8449" max="8449" width="12.28515625" customWidth="1"/>
    <col min="8705" max="8705" width="12.28515625" customWidth="1"/>
    <col min="8961" max="8961" width="12.28515625" customWidth="1"/>
    <col min="9217" max="9217" width="12.28515625" customWidth="1"/>
    <col min="9473" max="9473" width="12.28515625" customWidth="1"/>
    <col min="9729" max="9729" width="12.28515625" customWidth="1"/>
    <col min="9985" max="9985" width="12.28515625" customWidth="1"/>
    <col min="10241" max="10241" width="12.28515625" customWidth="1"/>
    <col min="10497" max="10497" width="12.28515625" customWidth="1"/>
    <col min="10753" max="10753" width="12.28515625" customWidth="1"/>
    <col min="11009" max="11009" width="12.28515625" customWidth="1"/>
    <col min="11265" max="11265" width="12.28515625" customWidth="1"/>
    <col min="11521" max="11521" width="12.28515625" customWidth="1"/>
    <col min="11777" max="11777" width="12.28515625" customWidth="1"/>
    <col min="12033" max="12033" width="12.28515625" customWidth="1"/>
    <col min="12289" max="12289" width="12.28515625" customWidth="1"/>
    <col min="12545" max="12545" width="12.28515625" customWidth="1"/>
    <col min="12801" max="12801" width="12.28515625" customWidth="1"/>
    <col min="13057" max="13057" width="12.28515625" customWidth="1"/>
    <col min="13313" max="13313" width="12.28515625" customWidth="1"/>
    <col min="13569" max="13569" width="12.28515625" customWidth="1"/>
    <col min="13825" max="13825" width="12.28515625" customWidth="1"/>
    <col min="14081" max="14081" width="12.28515625" customWidth="1"/>
    <col min="14337" max="14337" width="12.28515625" customWidth="1"/>
    <col min="14593" max="14593" width="12.28515625" customWidth="1"/>
    <col min="14849" max="14849" width="12.28515625" customWidth="1"/>
    <col min="15105" max="15105" width="12.28515625" customWidth="1"/>
    <col min="15361" max="15361" width="12.28515625" customWidth="1"/>
    <col min="15617" max="15617" width="12.28515625" customWidth="1"/>
    <col min="15873" max="15873" width="12.28515625" customWidth="1"/>
    <col min="16129" max="16129" width="12.28515625" customWidth="1"/>
  </cols>
  <sheetData>
    <row r="1" spans="1:9" ht="20.25">
      <c r="A1" s="38" t="s">
        <v>79</v>
      </c>
    </row>
    <row r="3" spans="1:9">
      <c r="A3" s="40" t="s">
        <v>80</v>
      </c>
      <c r="B3" s="39" t="s">
        <v>159</v>
      </c>
    </row>
    <row r="4" spans="1:9">
      <c r="B4" s="3" t="s">
        <v>143</v>
      </c>
    </row>
    <row r="6" spans="1:9">
      <c r="A6" s="40" t="s">
        <v>81</v>
      </c>
      <c r="B6" s="39" t="s">
        <v>142</v>
      </c>
    </row>
    <row r="7" spans="1:9" ht="26.25" customHeight="1">
      <c r="A7" s="42"/>
      <c r="B7" s="103" t="s">
        <v>141</v>
      </c>
      <c r="C7" s="103"/>
      <c r="D7" s="103"/>
      <c r="E7" s="103"/>
      <c r="F7" s="103"/>
      <c r="G7" s="103"/>
      <c r="H7" s="103"/>
      <c r="I7" s="103"/>
    </row>
    <row r="9" spans="1:9">
      <c r="A9" s="40" t="s">
        <v>82</v>
      </c>
      <c r="B9" s="39" t="s">
        <v>205</v>
      </c>
    </row>
    <row r="10" spans="1:9">
      <c r="A10" s="42"/>
      <c r="B10" s="3" t="s">
        <v>206</v>
      </c>
    </row>
    <row r="11" spans="1:9">
      <c r="A11" s="42"/>
      <c r="B11" s="104" t="s">
        <v>184</v>
      </c>
      <c r="C11" s="104"/>
      <c r="D11" s="104"/>
      <c r="E11" s="104"/>
      <c r="F11" s="104"/>
      <c r="G11" s="104"/>
    </row>
    <row r="13" spans="1:9">
      <c r="A13" s="40" t="s">
        <v>83</v>
      </c>
      <c r="B13" s="39" t="s">
        <v>67</v>
      </c>
    </row>
    <row r="14" spans="1:9">
      <c r="B14" s="3" t="s">
        <v>84</v>
      </c>
    </row>
    <row r="15" spans="1:9">
      <c r="B15" s="3" t="s">
        <v>85</v>
      </c>
    </row>
    <row r="16" spans="1:9">
      <c r="B16" s="3" t="s">
        <v>86</v>
      </c>
    </row>
    <row r="17" spans="1:2">
      <c r="B17" s="3" t="s">
        <v>87</v>
      </c>
    </row>
    <row r="18" spans="1:2">
      <c r="B18" s="3" t="s">
        <v>88</v>
      </c>
    </row>
    <row r="19" spans="1:2">
      <c r="A19" s="41"/>
      <c r="B19" s="41" t="s">
        <v>89</v>
      </c>
    </row>
    <row r="20" spans="1:2">
      <c r="B20" s="41" t="s">
        <v>90</v>
      </c>
    </row>
    <row r="21" spans="1:2">
      <c r="B21" s="41" t="s">
        <v>91</v>
      </c>
    </row>
    <row r="22" spans="1:2">
      <c r="B22" s="41" t="s">
        <v>92</v>
      </c>
    </row>
    <row r="23" spans="1:2">
      <c r="B23" s="41" t="s">
        <v>93</v>
      </c>
    </row>
    <row r="24" spans="1:2">
      <c r="B24" s="41" t="s">
        <v>162</v>
      </c>
    </row>
    <row r="25" spans="1:2">
      <c r="B25" s="41" t="s">
        <v>163</v>
      </c>
    </row>
    <row r="27" spans="1:2">
      <c r="A27" s="40" t="s">
        <v>94</v>
      </c>
      <c r="B27" s="39" t="s">
        <v>66</v>
      </c>
    </row>
    <row r="28" spans="1:2">
      <c r="B28" s="3" t="s">
        <v>95</v>
      </c>
    </row>
    <row r="29" spans="1:2">
      <c r="B29" s="3" t="s">
        <v>96</v>
      </c>
    </row>
    <row r="31" spans="1:2">
      <c r="A31" s="40" t="s">
        <v>97</v>
      </c>
      <c r="B31" s="39" t="s">
        <v>68</v>
      </c>
    </row>
    <row r="32" spans="1:2">
      <c r="B32" s="3" t="s">
        <v>98</v>
      </c>
    </row>
    <row r="33" spans="1:7">
      <c r="B33" s="3" t="s">
        <v>99</v>
      </c>
    </row>
    <row r="34" spans="1:7">
      <c r="B34" s="41" t="s">
        <v>100</v>
      </c>
    </row>
    <row r="35" spans="1:7">
      <c r="B35" s="41" t="s">
        <v>101</v>
      </c>
    </row>
    <row r="36" spans="1:7">
      <c r="B36" s="41" t="s">
        <v>102</v>
      </c>
    </row>
    <row r="37" spans="1:7">
      <c r="B37" s="41" t="s">
        <v>103</v>
      </c>
    </row>
    <row r="38" spans="1:7">
      <c r="B38" s="41" t="s">
        <v>104</v>
      </c>
    </row>
    <row r="39" spans="1:7">
      <c r="B39" s="41" t="s">
        <v>105</v>
      </c>
    </row>
    <row r="40" spans="1:7">
      <c r="B40" s="41" t="s">
        <v>106</v>
      </c>
    </row>
    <row r="42" spans="1:7">
      <c r="A42" s="40" t="s">
        <v>107</v>
      </c>
      <c r="B42" s="39" t="s">
        <v>208</v>
      </c>
    </row>
    <row r="43" spans="1:7">
      <c r="B43" s="3" t="s">
        <v>182</v>
      </c>
    </row>
    <row r="44" spans="1:7">
      <c r="B44" s="104" t="s">
        <v>183</v>
      </c>
      <c r="C44" s="104"/>
      <c r="D44" s="104"/>
      <c r="E44" s="104"/>
      <c r="F44" s="104"/>
      <c r="G44" s="104"/>
    </row>
    <row r="45" spans="1:7">
      <c r="B45" s="1" t="s">
        <v>144</v>
      </c>
    </row>
    <row r="47" spans="1:7">
      <c r="A47" s="40" t="s">
        <v>108</v>
      </c>
      <c r="B47" s="39" t="s">
        <v>209</v>
      </c>
    </row>
    <row r="48" spans="1:7">
      <c r="B48" s="3" t="s">
        <v>109</v>
      </c>
    </row>
    <row r="49" spans="1:7">
      <c r="B49" s="3" t="s">
        <v>110</v>
      </c>
    </row>
    <row r="50" spans="1:7">
      <c r="B50" s="3" t="s">
        <v>111</v>
      </c>
    </row>
    <row r="51" spans="1:7">
      <c r="B51" s="3" t="s">
        <v>112</v>
      </c>
    </row>
    <row r="52" spans="1:7">
      <c r="B52" s="104" t="s">
        <v>181</v>
      </c>
      <c r="C52" s="104"/>
      <c r="D52" s="104"/>
      <c r="E52" s="104"/>
      <c r="F52" s="104"/>
      <c r="G52" s="104"/>
    </row>
    <row r="54" spans="1:7">
      <c r="A54" s="40" t="s">
        <v>113</v>
      </c>
      <c r="B54" s="39" t="s">
        <v>139</v>
      </c>
    </row>
    <row r="55" spans="1:7">
      <c r="B55" s="3" t="s">
        <v>140</v>
      </c>
    </row>
    <row r="56" spans="1:7" ht="15.75" customHeight="1">
      <c r="B56" s="3"/>
    </row>
    <row r="57" spans="1:7" ht="15.75" customHeight="1">
      <c r="A57" s="89" t="s">
        <v>177</v>
      </c>
      <c r="B57" s="88" t="s">
        <v>173</v>
      </c>
    </row>
    <row r="58" spans="1:7" ht="15.75" customHeight="1">
      <c r="B58" s="3" t="s">
        <v>207</v>
      </c>
    </row>
    <row r="59" spans="1:7" ht="15.75" customHeight="1">
      <c r="B59" s="3"/>
    </row>
    <row r="60" spans="1:7">
      <c r="A60" s="40" t="s">
        <v>114</v>
      </c>
      <c r="B60" s="39" t="s">
        <v>115</v>
      </c>
    </row>
    <row r="61" spans="1:7">
      <c r="A61" s="40"/>
      <c r="B61" s="3" t="s">
        <v>164</v>
      </c>
    </row>
    <row r="62" spans="1:7">
      <c r="B62" s="3" t="s">
        <v>165</v>
      </c>
    </row>
    <row r="63" spans="1:7">
      <c r="B63" s="3"/>
    </row>
    <row r="64" spans="1:7">
      <c r="B64" s="3"/>
    </row>
    <row r="65" spans="1:2">
      <c r="A65" s="61" t="s">
        <v>177</v>
      </c>
      <c r="B65" s="39" t="s">
        <v>174</v>
      </c>
    </row>
    <row r="66" spans="1:2">
      <c r="B66" t="s">
        <v>176</v>
      </c>
    </row>
    <row r="67" spans="1:2">
      <c r="B67" s="3" t="s">
        <v>175</v>
      </c>
    </row>
    <row r="69" spans="1:2">
      <c r="A69" s="40" t="s">
        <v>116</v>
      </c>
      <c r="B69" s="39" t="s">
        <v>210</v>
      </c>
    </row>
    <row r="70" spans="1:2">
      <c r="B70" s="3" t="s">
        <v>117</v>
      </c>
    </row>
    <row r="71" spans="1:2">
      <c r="B71" s="3" t="s">
        <v>118</v>
      </c>
    </row>
    <row r="73" spans="1:2">
      <c r="A73" s="40" t="s">
        <v>119</v>
      </c>
      <c r="B73" s="39" t="s">
        <v>211</v>
      </c>
    </row>
    <row r="74" spans="1:2">
      <c r="B74" s="3" t="s">
        <v>214</v>
      </c>
    </row>
    <row r="75" spans="1:2">
      <c r="B75" s="3" t="s">
        <v>154</v>
      </c>
    </row>
    <row r="76" spans="1:2">
      <c r="B76" s="3"/>
    </row>
    <row r="77" spans="1:2">
      <c r="A77" s="61" t="s">
        <v>215</v>
      </c>
      <c r="B77" s="39" t="s">
        <v>212</v>
      </c>
    </row>
    <row r="78" spans="1:2">
      <c r="B78" s="3" t="s">
        <v>213</v>
      </c>
    </row>
    <row r="79" spans="1:2">
      <c r="B79" s="3" t="s">
        <v>154</v>
      </c>
    </row>
    <row r="80" spans="1:2">
      <c r="B80" s="3"/>
    </row>
    <row r="81" spans="1:2">
      <c r="A81" s="40" t="s">
        <v>120</v>
      </c>
      <c r="B81" s="39" t="s">
        <v>72</v>
      </c>
    </row>
    <row r="82" spans="1:2">
      <c r="B82" s="3" t="s">
        <v>121</v>
      </c>
    </row>
    <row r="83" spans="1:2">
      <c r="B83" s="3" t="s">
        <v>122</v>
      </c>
    </row>
    <row r="85" spans="1:2">
      <c r="A85" s="40" t="s">
        <v>123</v>
      </c>
      <c r="B85" s="39" t="s">
        <v>74</v>
      </c>
    </row>
    <row r="86" spans="1:2">
      <c r="B86" s="3" t="s">
        <v>124</v>
      </c>
    </row>
    <row r="88" spans="1:2">
      <c r="A88" s="40" t="s">
        <v>125</v>
      </c>
      <c r="B88" s="39" t="s">
        <v>71</v>
      </c>
    </row>
    <row r="89" spans="1:2">
      <c r="B89" s="3" t="s">
        <v>126</v>
      </c>
    </row>
    <row r="90" spans="1:2">
      <c r="B90" s="3" t="s">
        <v>127</v>
      </c>
    </row>
    <row r="92" spans="1:2">
      <c r="A92" s="40" t="s">
        <v>128</v>
      </c>
      <c r="B92" s="39" t="s">
        <v>129</v>
      </c>
    </row>
    <row r="93" spans="1:2">
      <c r="B93" s="3" t="s">
        <v>130</v>
      </c>
    </row>
    <row r="95" spans="1:2">
      <c r="A95" s="40" t="s">
        <v>135</v>
      </c>
      <c r="B95" s="39" t="s">
        <v>136</v>
      </c>
    </row>
    <row r="96" spans="1:2">
      <c r="B96" s="3" t="s">
        <v>137</v>
      </c>
    </row>
    <row r="97" spans="1:13">
      <c r="B97" s="3" t="s">
        <v>138</v>
      </c>
    </row>
    <row r="99" spans="1:13">
      <c r="A99" s="40" t="s">
        <v>131</v>
      </c>
      <c r="B99" s="39" t="s">
        <v>132</v>
      </c>
    </row>
    <row r="100" spans="1:13">
      <c r="B100" s="3" t="s">
        <v>133</v>
      </c>
      <c r="C100" s="1"/>
      <c r="D100" s="3"/>
      <c r="E100" s="4"/>
      <c r="L100" s="105"/>
      <c r="M100" s="105"/>
    </row>
    <row r="101" spans="1:13">
      <c r="B101" s="3" t="s">
        <v>134</v>
      </c>
    </row>
    <row r="106" spans="1:13">
      <c r="A106" s="42"/>
    </row>
  </sheetData>
  <sheetProtection sheet="1" objects="1" scenarios="1"/>
  <mergeCells count="5">
    <mergeCell ref="B7:I7"/>
    <mergeCell ref="B44:G44"/>
    <mergeCell ref="B52:G52"/>
    <mergeCell ref="B11:G11"/>
    <mergeCell ref="L100:M100"/>
  </mergeCells>
  <hyperlinks>
    <hyperlink ref="A3" location="'PROPERTY TAX WORKSHEET'!A10" display="0011000" xr:uid="{00000000-0004-0000-0400-000000000000}"/>
    <hyperlink ref="A6" location="'OPERATING BUDGET'!B9" display="0012000" xr:uid="{00000000-0004-0000-0400-000001000000}"/>
    <hyperlink ref="A13" location="'OPERATING BUDGET'!B12" display="0013000" xr:uid="{00000000-0004-0000-0400-000002000000}"/>
    <hyperlink ref="A27" location="'OPERATING BUDGET'!B14" display="0014000" xr:uid="{00000000-0004-0000-0400-000003000000}"/>
    <hyperlink ref="A31" location="'OPERATING BUDGET'!B15" display="0015000" xr:uid="{00000000-0004-0000-0400-000004000000}"/>
    <hyperlink ref="A42" location="'OPERATING BUDGET'!B16" display="0016000" xr:uid="{00000000-0004-0000-0400-000005000000}"/>
    <hyperlink ref="A47" location="'OPERATING BUDGET'!B17" display="0017000" xr:uid="{00000000-0004-0000-0400-000006000000}"/>
    <hyperlink ref="A54" location="'OPERATING BUDGET'!B10" display="0018000" xr:uid="{00000000-0004-0000-0400-000007000000}"/>
    <hyperlink ref="A69" location="'EXPENSE  DETAIL'!B7" display="0021000" xr:uid="{00000000-0004-0000-0400-000008000000}"/>
    <hyperlink ref="A73" location="'EXPENSE  DETAIL'!B43" display="0022000" xr:uid="{00000000-0004-0000-0400-000009000000}"/>
    <hyperlink ref="A81" location="'EXPENSE  DETAIL'!B79" display="0023000" xr:uid="{00000000-0004-0000-0400-00000A000000}"/>
    <hyperlink ref="A85" location="'EXPENSE  DETAIL'!B57" display="0024000" xr:uid="{00000000-0004-0000-0400-00000B000000}"/>
    <hyperlink ref="A88" location="'EXPENSE  DETAIL'!B28" display="0025000" xr:uid="{00000000-0004-0000-0400-00000C000000}"/>
    <hyperlink ref="A92" location="'EXPENSE  DETAIL'!B95" display="0027000" xr:uid="{00000000-0004-0000-0400-00000D000000}"/>
    <hyperlink ref="A95" location="'OPERATING BUDGET'!B47" display="1066000" xr:uid="{00000000-0004-0000-0400-00000E000000}"/>
    <hyperlink ref="A60" location="Definitions!B18" display="0019000" xr:uid="{00000000-0004-0000-0400-00000F000000}"/>
    <hyperlink ref="A9" location="'OPERATING BUDGET'!B11" display="0012100" xr:uid="{00000000-0004-0000-0400-000010000000}"/>
    <hyperlink ref="A99" location="'Con FA'!D35" display="0029030" xr:uid="{00000000-0004-0000-0400-000011000000}"/>
    <hyperlink ref="A65" location="'OPERATING BUDGET'!B12" display="0018001" xr:uid="{00000000-0004-0000-0400-000012000000}"/>
    <hyperlink ref="B52" location="'OPERATING BUDGET'!D45" display="Note: Budget conditional transfers for capital separately." xr:uid="{00000000-0004-0000-0400-000013000000}"/>
    <hyperlink ref="B44" location="'OPERATING BUDGET'!D44" display="Budget transfers for capital separately." xr:uid="{00000000-0004-0000-0400-000014000000}"/>
    <hyperlink ref="B11:G11" location="'OPERATING BUDGET'!B46" display="Note: Budget gas tax subsidy for capital separately." xr:uid="{00000000-0004-0000-0400-000015000000}"/>
    <hyperlink ref="B44:G44" location="'OPERATING BUDGET'!B46" display="Note: Budget unconditional transfers for capital separately." xr:uid="{00000000-0004-0000-0400-000016000000}"/>
    <hyperlink ref="A57" location="'OPERATING BUDGET'!B12" display="'OPERATING BUDGET'!B12" xr:uid="{00000000-0004-0000-0400-000017000000}"/>
    <hyperlink ref="A77" location="'EXPENSE  DETAIL'!B69" display="0022001" xr:uid="{00000000-0004-0000-0400-000018000000}"/>
  </hyperlinks>
  <pageMargins left="0.7" right="0.7" top="0.75" bottom="0.75" header="0.3" footer="0.3"/>
  <pageSetup paperSize="5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Index</vt:lpstr>
      <vt:lpstr>OPERATING BUDGET</vt:lpstr>
      <vt:lpstr>EXPENSE  DETAIL</vt:lpstr>
      <vt:lpstr>PROPERTY TAX WORKSHEET</vt:lpstr>
      <vt:lpstr>Definitions</vt:lpstr>
      <vt:lpstr>'EXPENSE  DETAIL'!Print_Area</vt:lpstr>
      <vt:lpstr>'OPERATING BUDGET'!Print_Area</vt:lpstr>
    </vt:vector>
  </TitlesOfParts>
  <Company>Province of Prince Edward Island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drjenkins</dc:creator>
  <cp:lastModifiedBy>Borden Carleton Admin</cp:lastModifiedBy>
  <cp:lastPrinted>2021-05-13T22:22:21Z</cp:lastPrinted>
  <dcterms:created xsi:type="dcterms:W3CDTF">2019-02-10T14:39:44Z</dcterms:created>
  <dcterms:modified xsi:type="dcterms:W3CDTF">2024-08-13T13:09:14Z</dcterms:modified>
</cp:coreProperties>
</file>